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Gdisk\Zakázky\Posudky a rozpočty\hřiště Novodvorska\"/>
    </mc:Choice>
  </mc:AlternateContent>
  <xr:revisionPtr revIDLastSave="0" documentId="8_{E21D1C44-E9C6-4B71-A0BF-9CA78F1A7A47}" xr6:coauthVersionLast="45" xr6:coauthVersionMax="45" xr10:uidLastSave="{00000000-0000-0000-0000-000000000000}"/>
  <bookViews>
    <workbookView xWindow="-38520" yWindow="120" windowWidth="38640" windowHeight="2124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1 01-01 Pol" sheetId="12" r:id="rId4"/>
    <sheet name="1 01-11 Pol" sheetId="13" r:id="rId5"/>
    <sheet name="1 01-12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01-01 Pol'!$1:$7</definedName>
    <definedName name="_xlnm.Print_Titles" localSheetId="4">'1 01-11 Pol'!$1:$7</definedName>
    <definedName name="_xlnm.Print_Titles" localSheetId="5">'1 01-12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01-01 Pol'!$A$1:$X$159</definedName>
    <definedName name="_xlnm.Print_Area" localSheetId="4">'1 01-11 Pol'!$A$1:$X$23</definedName>
    <definedName name="_xlnm.Print_Area" localSheetId="5">'1 01-12 Pol'!$A$1:$X$22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I43" i="1" s="1"/>
  <c r="G42" i="1"/>
  <c r="F42" i="1"/>
  <c r="G41" i="1"/>
  <c r="F41" i="1"/>
  <c r="G40" i="1"/>
  <c r="F40" i="1"/>
  <c r="G39" i="1"/>
  <c r="F39" i="1"/>
  <c r="G12" i="14"/>
  <c r="G9" i="14"/>
  <c r="I9" i="14"/>
  <c r="I8" i="14" s="1"/>
  <c r="K9" i="14"/>
  <c r="K8" i="14" s="1"/>
  <c r="M9" i="14"/>
  <c r="O9" i="14"/>
  <c r="O8" i="14" s="1"/>
  <c r="Q9" i="14"/>
  <c r="Q8" i="14" s="1"/>
  <c r="V9" i="14"/>
  <c r="G10" i="14"/>
  <c r="G8" i="14" s="1"/>
  <c r="I10" i="14"/>
  <c r="K10" i="14"/>
  <c r="O10" i="14"/>
  <c r="Q10" i="14"/>
  <c r="V10" i="14"/>
  <c r="V8" i="14" s="1"/>
  <c r="AE12" i="14"/>
  <c r="AF12" i="14"/>
  <c r="G13" i="13"/>
  <c r="O8" i="13"/>
  <c r="Q8" i="13"/>
  <c r="G9" i="13"/>
  <c r="I9" i="13"/>
  <c r="I8" i="13" s="1"/>
  <c r="K9" i="13"/>
  <c r="K8" i="13" s="1"/>
  <c r="M9" i="13"/>
  <c r="O9" i="13"/>
  <c r="Q9" i="13"/>
  <c r="V9" i="13"/>
  <c r="G10" i="13"/>
  <c r="G8" i="13" s="1"/>
  <c r="I10" i="13"/>
  <c r="K10" i="13"/>
  <c r="M10" i="13"/>
  <c r="O10" i="13"/>
  <c r="Q10" i="13"/>
  <c r="V10" i="13"/>
  <c r="V8" i="13" s="1"/>
  <c r="G11" i="13"/>
  <c r="M11" i="13" s="1"/>
  <c r="I11" i="13"/>
  <c r="K11" i="13"/>
  <c r="O11" i="13"/>
  <c r="Q11" i="13"/>
  <c r="V11" i="13"/>
  <c r="AE13" i="13"/>
  <c r="AF13" i="13"/>
  <c r="G149" i="12"/>
  <c r="BA146" i="12"/>
  <c r="BA144" i="12"/>
  <c r="BA142" i="12"/>
  <c r="BA139" i="12"/>
  <c r="BA135" i="12"/>
  <c r="BA131" i="12"/>
  <c r="G9" i="12"/>
  <c r="I9" i="12"/>
  <c r="I8" i="12" s="1"/>
  <c r="K9" i="12"/>
  <c r="K8" i="12" s="1"/>
  <c r="M9" i="12"/>
  <c r="O9" i="12"/>
  <c r="O8" i="12" s="1"/>
  <c r="Q9" i="12"/>
  <c r="Q8" i="12" s="1"/>
  <c r="V9" i="12"/>
  <c r="V8" i="12" s="1"/>
  <c r="G10" i="12"/>
  <c r="M10" i="12" s="1"/>
  <c r="I10" i="12"/>
  <c r="K10" i="12"/>
  <c r="O10" i="12"/>
  <c r="Q10" i="12"/>
  <c r="V10" i="12"/>
  <c r="G11" i="12"/>
  <c r="G8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G17" i="12"/>
  <c r="I17" i="12"/>
  <c r="K17" i="12"/>
  <c r="M17" i="12"/>
  <c r="O17" i="12"/>
  <c r="Q17" i="12"/>
  <c r="V17" i="12"/>
  <c r="G20" i="12"/>
  <c r="I20" i="12"/>
  <c r="K20" i="12"/>
  <c r="M20" i="12"/>
  <c r="O20" i="12"/>
  <c r="Q20" i="12"/>
  <c r="V20" i="12"/>
  <c r="G22" i="12"/>
  <c r="I22" i="12"/>
  <c r="K22" i="12"/>
  <c r="M22" i="12"/>
  <c r="O22" i="12"/>
  <c r="Q22" i="12"/>
  <c r="V22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2" i="12"/>
  <c r="I32" i="12"/>
  <c r="K32" i="12"/>
  <c r="M32" i="12"/>
  <c r="O32" i="12"/>
  <c r="Q32" i="12"/>
  <c r="V32" i="12"/>
  <c r="G34" i="12"/>
  <c r="I34" i="12"/>
  <c r="K34" i="12"/>
  <c r="M34" i="12"/>
  <c r="O34" i="12"/>
  <c r="Q34" i="12"/>
  <c r="V34" i="12"/>
  <c r="G37" i="12"/>
  <c r="M37" i="12" s="1"/>
  <c r="I37" i="12"/>
  <c r="K37" i="12"/>
  <c r="O37" i="12"/>
  <c r="Q37" i="12"/>
  <c r="V37" i="12"/>
  <c r="G40" i="12"/>
  <c r="M40" i="12" s="1"/>
  <c r="I40" i="12"/>
  <c r="K40" i="12"/>
  <c r="O40" i="12"/>
  <c r="Q40" i="12"/>
  <c r="V40" i="12"/>
  <c r="G43" i="12"/>
  <c r="M43" i="12" s="1"/>
  <c r="I43" i="12"/>
  <c r="K43" i="12"/>
  <c r="O43" i="12"/>
  <c r="Q43" i="12"/>
  <c r="V43" i="12"/>
  <c r="G46" i="12"/>
  <c r="I46" i="12"/>
  <c r="K46" i="12"/>
  <c r="M46" i="12"/>
  <c r="O46" i="12"/>
  <c r="Q46" i="12"/>
  <c r="V46" i="12"/>
  <c r="G49" i="12"/>
  <c r="I49" i="12"/>
  <c r="K49" i="12"/>
  <c r="M49" i="12"/>
  <c r="O49" i="12"/>
  <c r="Q49" i="12"/>
  <c r="V49" i="12"/>
  <c r="G52" i="12"/>
  <c r="I52" i="12"/>
  <c r="K52" i="12"/>
  <c r="M52" i="12"/>
  <c r="O52" i="12"/>
  <c r="Q52" i="12"/>
  <c r="V52" i="12"/>
  <c r="G56" i="12"/>
  <c r="M56" i="12" s="1"/>
  <c r="M55" i="12" s="1"/>
  <c r="I56" i="12"/>
  <c r="K56" i="12"/>
  <c r="K55" i="12" s="1"/>
  <c r="O56" i="12"/>
  <c r="O55" i="12" s="1"/>
  <c r="Q56" i="12"/>
  <c r="Q55" i="12" s="1"/>
  <c r="V56" i="12"/>
  <c r="V55" i="12" s="1"/>
  <c r="G58" i="12"/>
  <c r="M58" i="12" s="1"/>
  <c r="I58" i="12"/>
  <c r="K58" i="12"/>
  <c r="O58" i="12"/>
  <c r="Q58" i="12"/>
  <c r="V58" i="12"/>
  <c r="G60" i="12"/>
  <c r="I60" i="12"/>
  <c r="K60" i="12"/>
  <c r="M60" i="12"/>
  <c r="O60" i="12"/>
  <c r="Q60" i="12"/>
  <c r="V60" i="12"/>
  <c r="G62" i="12"/>
  <c r="I62" i="12"/>
  <c r="K62" i="12"/>
  <c r="M62" i="12"/>
  <c r="O62" i="12"/>
  <c r="Q62" i="12"/>
  <c r="V62" i="12"/>
  <c r="G64" i="12"/>
  <c r="I64" i="12"/>
  <c r="K64" i="12"/>
  <c r="M64" i="12"/>
  <c r="O64" i="12"/>
  <c r="Q64" i="12"/>
  <c r="V64" i="12"/>
  <c r="G66" i="12"/>
  <c r="M66" i="12" s="1"/>
  <c r="I66" i="12"/>
  <c r="I55" i="12" s="1"/>
  <c r="K66" i="12"/>
  <c r="O66" i="12"/>
  <c r="Q66" i="12"/>
  <c r="V66" i="12"/>
  <c r="G68" i="12"/>
  <c r="G69" i="12"/>
  <c r="M69" i="12" s="1"/>
  <c r="I69" i="12"/>
  <c r="I68" i="12" s="1"/>
  <c r="K69" i="12"/>
  <c r="K68" i="12" s="1"/>
  <c r="O69" i="12"/>
  <c r="O68" i="12" s="1"/>
  <c r="Q69" i="12"/>
  <c r="Q68" i="12" s="1"/>
  <c r="V69" i="12"/>
  <c r="G72" i="12"/>
  <c r="I72" i="12"/>
  <c r="K72" i="12"/>
  <c r="M72" i="12"/>
  <c r="O72" i="12"/>
  <c r="Q72" i="12"/>
  <c r="V72" i="12"/>
  <c r="G74" i="12"/>
  <c r="I74" i="12"/>
  <c r="K74" i="12"/>
  <c r="M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V68" i="12" s="1"/>
  <c r="G79" i="12"/>
  <c r="I79" i="12"/>
  <c r="K79" i="12"/>
  <c r="M79" i="12"/>
  <c r="O79" i="12"/>
  <c r="Q79" i="12"/>
  <c r="V79" i="12"/>
  <c r="G81" i="12"/>
  <c r="I81" i="12"/>
  <c r="K81" i="12"/>
  <c r="M81" i="12"/>
  <c r="O81" i="12"/>
  <c r="Q81" i="12"/>
  <c r="V81" i="12"/>
  <c r="G83" i="12"/>
  <c r="I83" i="12"/>
  <c r="K83" i="12"/>
  <c r="M83" i="12"/>
  <c r="O83" i="12"/>
  <c r="Q83" i="12"/>
  <c r="V83" i="12"/>
  <c r="G85" i="12"/>
  <c r="M85" i="12" s="1"/>
  <c r="I85" i="12"/>
  <c r="K85" i="12"/>
  <c r="O85" i="12"/>
  <c r="Q85" i="12"/>
  <c r="V85" i="12"/>
  <c r="G87" i="12"/>
  <c r="M87" i="12" s="1"/>
  <c r="I87" i="12"/>
  <c r="K87" i="12"/>
  <c r="O87" i="12"/>
  <c r="Q87" i="12"/>
  <c r="V87" i="12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Q93" i="12"/>
  <c r="G94" i="12"/>
  <c r="I94" i="12"/>
  <c r="I93" i="12" s="1"/>
  <c r="K94" i="12"/>
  <c r="K93" i="12" s="1"/>
  <c r="M94" i="12"/>
  <c r="O94" i="12"/>
  <c r="Q94" i="12"/>
  <c r="V94" i="12"/>
  <c r="G96" i="12"/>
  <c r="I96" i="12"/>
  <c r="K96" i="12"/>
  <c r="M96" i="12"/>
  <c r="O96" i="12"/>
  <c r="Q96" i="12"/>
  <c r="V96" i="12"/>
  <c r="G98" i="12"/>
  <c r="G93" i="12" s="1"/>
  <c r="I98" i="12"/>
  <c r="K98" i="12"/>
  <c r="O98" i="12"/>
  <c r="Q98" i="12"/>
  <c r="V98" i="12"/>
  <c r="V93" i="12" s="1"/>
  <c r="G100" i="12"/>
  <c r="M100" i="12" s="1"/>
  <c r="I100" i="12"/>
  <c r="K100" i="12"/>
  <c r="O100" i="12"/>
  <c r="Q100" i="12"/>
  <c r="V100" i="12"/>
  <c r="G102" i="12"/>
  <c r="I102" i="12"/>
  <c r="K102" i="12"/>
  <c r="M102" i="12"/>
  <c r="O102" i="12"/>
  <c r="Q102" i="12"/>
  <c r="V102" i="12"/>
  <c r="G105" i="12"/>
  <c r="I105" i="12"/>
  <c r="K105" i="12"/>
  <c r="M105" i="12"/>
  <c r="O105" i="12"/>
  <c r="O93" i="12" s="1"/>
  <c r="Q105" i="12"/>
  <c r="V105" i="12"/>
  <c r="G107" i="12"/>
  <c r="I107" i="12"/>
  <c r="K107" i="12"/>
  <c r="M107" i="12"/>
  <c r="O107" i="12"/>
  <c r="Q107" i="12"/>
  <c r="V107" i="12"/>
  <c r="G109" i="12"/>
  <c r="M109" i="12" s="1"/>
  <c r="I109" i="12"/>
  <c r="I108" i="12" s="1"/>
  <c r="K109" i="12"/>
  <c r="K108" i="12" s="1"/>
  <c r="O109" i="12"/>
  <c r="Q109" i="12"/>
  <c r="Q108" i="12" s="1"/>
  <c r="V109" i="12"/>
  <c r="V108" i="12" s="1"/>
  <c r="G111" i="12"/>
  <c r="M111" i="12" s="1"/>
  <c r="I111" i="12"/>
  <c r="K111" i="12"/>
  <c r="O111" i="12"/>
  <c r="Q111" i="12"/>
  <c r="V111" i="12"/>
  <c r="G113" i="12"/>
  <c r="M113" i="12" s="1"/>
  <c r="I113" i="12"/>
  <c r="K113" i="12"/>
  <c r="O113" i="12"/>
  <c r="O108" i="12" s="1"/>
  <c r="Q113" i="12"/>
  <c r="V113" i="12"/>
  <c r="G115" i="12"/>
  <c r="O115" i="12"/>
  <c r="Q115" i="12"/>
  <c r="G116" i="12"/>
  <c r="I116" i="12"/>
  <c r="I115" i="12" s="1"/>
  <c r="K116" i="12"/>
  <c r="K115" i="12" s="1"/>
  <c r="M116" i="12"/>
  <c r="M115" i="12" s="1"/>
  <c r="O116" i="12"/>
  <c r="Q116" i="12"/>
  <c r="V116" i="12"/>
  <c r="G118" i="12"/>
  <c r="I118" i="12"/>
  <c r="K118" i="12"/>
  <c r="M118" i="12"/>
  <c r="O118" i="12"/>
  <c r="Q118" i="12"/>
  <c r="V118" i="12"/>
  <c r="V115" i="12" s="1"/>
  <c r="G121" i="12"/>
  <c r="M121" i="12" s="1"/>
  <c r="M120" i="12" s="1"/>
  <c r="I121" i="12"/>
  <c r="I120" i="12" s="1"/>
  <c r="K121" i="12"/>
  <c r="K120" i="12" s="1"/>
  <c r="O121" i="12"/>
  <c r="O120" i="12" s="1"/>
  <c r="Q121" i="12"/>
  <c r="Q120" i="12" s="1"/>
  <c r="V121" i="12"/>
  <c r="V120" i="12" s="1"/>
  <c r="I123" i="12"/>
  <c r="Q123" i="12"/>
  <c r="V123" i="12"/>
  <c r="G124" i="12"/>
  <c r="G123" i="12" s="1"/>
  <c r="I124" i="12"/>
  <c r="K124" i="12"/>
  <c r="K123" i="12" s="1"/>
  <c r="M124" i="12"/>
  <c r="M123" i="12" s="1"/>
  <c r="O124" i="12"/>
  <c r="O123" i="12" s="1"/>
  <c r="Q124" i="12"/>
  <c r="V124" i="12"/>
  <c r="G125" i="12"/>
  <c r="I125" i="12"/>
  <c r="K125" i="12"/>
  <c r="M125" i="12"/>
  <c r="O125" i="12"/>
  <c r="Q125" i="12"/>
  <c r="V125" i="12"/>
  <c r="G126" i="12"/>
  <c r="O126" i="12"/>
  <c r="G127" i="12"/>
  <c r="M127" i="12" s="1"/>
  <c r="M126" i="12" s="1"/>
  <c r="I127" i="12"/>
  <c r="I126" i="12" s="1"/>
  <c r="K127" i="12"/>
  <c r="K126" i="12" s="1"/>
  <c r="O127" i="12"/>
  <c r="Q127" i="12"/>
  <c r="Q126" i="12" s="1"/>
  <c r="V127" i="12"/>
  <c r="V126" i="12" s="1"/>
  <c r="G128" i="12"/>
  <c r="V128" i="12"/>
  <c r="G129" i="12"/>
  <c r="M129" i="12" s="1"/>
  <c r="M128" i="12" s="1"/>
  <c r="I129" i="12"/>
  <c r="K129" i="12"/>
  <c r="O129" i="12"/>
  <c r="O128" i="12" s="1"/>
  <c r="Q129" i="12"/>
  <c r="Q128" i="12" s="1"/>
  <c r="V129" i="12"/>
  <c r="G132" i="12"/>
  <c r="I132" i="12"/>
  <c r="K132" i="12"/>
  <c r="M132" i="12"/>
  <c r="O132" i="12"/>
  <c r="Q132" i="12"/>
  <c r="V132" i="12"/>
  <c r="G134" i="12"/>
  <c r="I134" i="12"/>
  <c r="I128" i="12" s="1"/>
  <c r="K134" i="12"/>
  <c r="K128" i="12" s="1"/>
  <c r="M134" i="12"/>
  <c r="O134" i="12"/>
  <c r="Q134" i="12"/>
  <c r="V134" i="12"/>
  <c r="G136" i="12"/>
  <c r="I136" i="12"/>
  <c r="K136" i="12"/>
  <c r="M136" i="12"/>
  <c r="O136" i="12"/>
  <c r="Q136" i="12"/>
  <c r="V136" i="12"/>
  <c r="G138" i="12"/>
  <c r="M138" i="12" s="1"/>
  <c r="I138" i="12"/>
  <c r="K138" i="12"/>
  <c r="O138" i="12"/>
  <c r="Q138" i="12"/>
  <c r="V138" i="12"/>
  <c r="G140" i="12"/>
  <c r="I140" i="12"/>
  <c r="G141" i="12"/>
  <c r="M141" i="12" s="1"/>
  <c r="M140" i="12" s="1"/>
  <c r="I141" i="12"/>
  <c r="K141" i="12"/>
  <c r="O141" i="12"/>
  <c r="O140" i="12" s="1"/>
  <c r="Q141" i="12"/>
  <c r="Q140" i="12" s="1"/>
  <c r="V141" i="12"/>
  <c r="V140" i="12" s="1"/>
  <c r="G143" i="12"/>
  <c r="I143" i="12"/>
  <c r="K143" i="12"/>
  <c r="K140" i="12" s="1"/>
  <c r="M143" i="12"/>
  <c r="O143" i="12"/>
  <c r="Q143" i="12"/>
  <c r="V143" i="12"/>
  <c r="G145" i="12"/>
  <c r="I145" i="12"/>
  <c r="K145" i="12"/>
  <c r="M145" i="12"/>
  <c r="O145" i="12"/>
  <c r="Q145" i="12"/>
  <c r="V145" i="12"/>
  <c r="G147" i="12"/>
  <c r="I147" i="12"/>
  <c r="K147" i="12"/>
  <c r="M147" i="12"/>
  <c r="O147" i="12"/>
  <c r="Q147" i="12"/>
  <c r="V147" i="12"/>
  <c r="AE149" i="12"/>
  <c r="AF149" i="12"/>
  <c r="I20" i="1"/>
  <c r="I19" i="1"/>
  <c r="I18" i="1"/>
  <c r="I17" i="1"/>
  <c r="I16" i="1"/>
  <c r="I63" i="1"/>
  <c r="J62" i="1" s="1"/>
  <c r="F44" i="1"/>
  <c r="G23" i="1" s="1"/>
  <c r="G44" i="1"/>
  <c r="G25" i="1" s="1"/>
  <c r="H44" i="1"/>
  <c r="I42" i="1"/>
  <c r="I41" i="1"/>
  <c r="I40" i="1"/>
  <c r="I39" i="1"/>
  <c r="I44" i="1" s="1"/>
  <c r="J52" i="1" l="1"/>
  <c r="J54" i="1"/>
  <c r="J57" i="1"/>
  <c r="J55" i="1"/>
  <c r="J56" i="1"/>
  <c r="J60" i="1"/>
  <c r="J58" i="1"/>
  <c r="J51" i="1"/>
  <c r="J61" i="1"/>
  <c r="J53" i="1"/>
  <c r="J59" i="1"/>
  <c r="A27" i="1"/>
  <c r="M10" i="14"/>
  <c r="M8" i="14" s="1"/>
  <c r="M8" i="13"/>
  <c r="M108" i="12"/>
  <c r="M68" i="12"/>
  <c r="G55" i="12"/>
  <c r="G120" i="12"/>
  <c r="G108" i="12"/>
  <c r="M11" i="12"/>
  <c r="M8" i="12" s="1"/>
  <c r="M98" i="12"/>
  <c r="M93" i="12" s="1"/>
  <c r="J43" i="1"/>
  <c r="J41" i="1"/>
  <c r="J42" i="1"/>
  <c r="J40" i="1"/>
  <c r="J39" i="1"/>
  <c r="J44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63" i="1" l="1"/>
  <c r="A28" i="1"/>
  <c r="G28" i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wm jk</author>
  </authors>
  <commentList>
    <comment ref="S6" authorId="0" shapeId="0" xr:uid="{91A399A0-8929-472F-9A3A-F1AC77151E7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31ACD84-498E-40CF-A0CA-B599A284F9D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wm jk</author>
  </authors>
  <commentList>
    <comment ref="S6" authorId="0" shapeId="0" xr:uid="{0368C6F0-8EB3-4D84-B949-A4A4D9A70F6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E2EF868-C9A9-41C8-9BB0-21B7AC546DE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wm jk</author>
  </authors>
  <commentList>
    <comment ref="S6" authorId="0" shapeId="0" xr:uid="{8339E047-5CB2-4B36-A4F2-17609B4325B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F82DBA6-33F2-4188-A00D-6E379640F1F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<sst xmlns="http://schemas.openxmlformats.org/spreadsheetml/2006/main" count="922" uniqueCount="326">
  <si>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</si>
  <si>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</si>
  <si>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</si>
  <si>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</si>
  <si>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</si>
  <si>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</si>
  <si>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</si>
  <si>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</si>
  <si>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</si>
  <si>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</si>
  <si>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</si>
  <si>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</si>
  <si>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</si>
  <si>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</si>
  <si>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</si>
  <si>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</si>
  <si>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</si>
  <si>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</si>
  <si>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</si>
  <si>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</si>
  <si>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</si>
  <si>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</si>
  <si>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</si>
  <si>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</si>
  <si>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</si>
  <si>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</si>
  <si>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</si>
  <si>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</si>
  <si>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</si>
  <si>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</si>
  <si>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</si>
  <si>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</si>
  <si>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</si>
  <si>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</si>
  <si>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</si>
  <si>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</si>
  <si>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</si>
  <si>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</si>
  <si>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</si>
  <si>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</si>
  <si>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</si>
  <si>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</si>
  <si>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</si>
  <si>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2020_05_05</t>
  </si>
  <si>
    <t>VÚH ul. Novodvorska - v2</t>
  </si>
  <si>
    <t>Stavba</t>
  </si>
  <si>
    <t>1</t>
  </si>
  <si>
    <t>ETAPA 1</t>
  </si>
  <si>
    <t>01-01</t>
  </si>
  <si>
    <t>Stavební úpravy vč. HTU</t>
  </si>
  <si>
    <t>01-11</t>
  </si>
  <si>
    <t>Vybavení - posilovna</t>
  </si>
  <si>
    <t>01-12</t>
  </si>
  <si>
    <t>Vybavení - lavičky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</si>
  <si>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</si>
  <si>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</si>
  <si>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</si>
  <si>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</si>
  <si>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</si>
  <si>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</si>
  <si>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</si>
  <si>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</si>
  <si>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</si>
  <si>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</si>
  <si>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</si>
  <si>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63</t>
  </si>
  <si>
    <t>Podlahy a podlahové konstrukce</t>
  </si>
  <si>
    <t>8</t>
  </si>
  <si>
    <t>Trubní vedení</t>
  </si>
  <si>
    <t>91</t>
  </si>
  <si>
    <t>Doplňující práce na komunikaci</t>
  </si>
  <si>
    <t>99</t>
  </si>
  <si>
    <t>Staveništní přesun hmot</t>
  </si>
  <si>
    <t>M61</t>
  </si>
  <si>
    <t>Tělovýchovné vybavení</t>
  </si>
  <si>
    <t>M46</t>
  </si>
  <si>
    <t>Zemní práce při montážích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</si>
  <si>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</si>
  <si>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</si>
  <si>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</si>
  <si>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</si>
  <si>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</si>
  <si>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</si>
  <si>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</si>
  <si>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</si>
  <si>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</si>
  <si>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</si>
  <si>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</si>
  <si>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</si>
  <si>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</si>
  <si>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</si>
  <si>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</si>
  <si>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</si>
  <si>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</si>
  <si>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</si>
  <si>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</si>
  <si>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</si>
  <si>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</si>
  <si>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</si>
  <si>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</si>
  <si>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</si>
  <si>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</si>
  <si>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</si>
  <si>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</si>
  <si>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</si>
  <si>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</si>
  <si>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113106121R00</t>
  </si>
  <si>
    <t>Rozebrání dlažeb z betonových dlaždic na sucho</t>
  </si>
  <si>
    <t>m2</t>
  </si>
  <si>
    <t>RTS 19/ II</t>
  </si>
  <si>
    <t>Práce</t>
  </si>
  <si>
    <t>POL1_</t>
  </si>
  <si>
    <t>113204111R00</t>
  </si>
  <si>
    <t>Vytrhání obrubníků zahradních</t>
  </si>
  <si>
    <t>m</t>
  </si>
  <si>
    <t>121101101R00</t>
  </si>
  <si>
    <t>Sejmutí ornice s přemístěním do 50 m</t>
  </si>
  <si>
    <t>m3</t>
  </si>
  <si>
    <t>600*0,2</t>
  </si>
  <si>
    <t>VV</t>
  </si>
  <si>
    <t>132201211R00</t>
  </si>
  <si>
    <t>Hloubení rýh š.do 200 cm hor.3 do 100 m3,STROJNĚ</t>
  </si>
  <si>
    <t>lavišky : 4*8*1,5*0,4</t>
  </si>
  <si>
    <t>139601102R00</t>
  </si>
  <si>
    <t>Ruční výkop jam, rýh a šachet v hornině tř. 3</t>
  </si>
  <si>
    <t>1,6</t>
  </si>
  <si>
    <t>162201102R00</t>
  </si>
  <si>
    <t>Vodorovné přemístění výkopku z hor.1-4 do 50 m</t>
  </si>
  <si>
    <t xml:space="preserve">manipulace - zkopané ornice : </t>
  </si>
  <si>
    <t>Odkaz na mn. položky pořadí 3 : 120,00000*2</t>
  </si>
  <si>
    <t>162501102R00</t>
  </si>
  <si>
    <t>Vodorovné přemístění výkopku z hor.1-4 do 3000 m</t>
  </si>
  <si>
    <t>odvoz přebytečné ornice : 20</t>
  </si>
  <si>
    <t>167101102R00</t>
  </si>
  <si>
    <t>Nakládání výkopku z hor.1-4 v množství nad 100 m3</t>
  </si>
  <si>
    <t>Odkaz na mn. položky pořadí 6 : 240,00000</t>
  </si>
  <si>
    <t>181006113R00</t>
  </si>
  <si>
    <t>Rozprostření zemin v rov./sklonu 1:5, tl. do 20 cm</t>
  </si>
  <si>
    <t>300</t>
  </si>
  <si>
    <t>181006123R00</t>
  </si>
  <si>
    <t>Rozprostření zemin ve sklonu nad 1:5, tl. do 20 cm</t>
  </si>
  <si>
    <t>100</t>
  </si>
  <si>
    <t>181101111R00</t>
  </si>
  <si>
    <t>Úprava pláně v zářezech se zhutněním - ručně</t>
  </si>
  <si>
    <t>úprava dna rýh : 2*2*8*2</t>
  </si>
  <si>
    <t>182001111R00</t>
  </si>
  <si>
    <t>Plošná úprava terénu, nerovnosti do 10 cm v rovině</t>
  </si>
  <si>
    <t>POL1_1</t>
  </si>
  <si>
    <t>Odkaz na mn. položky pořadí 9 : 300,00000</t>
  </si>
  <si>
    <t>182001112R00</t>
  </si>
  <si>
    <t>Plošná úprava terénu, nerovnosti do 10 cm svah 1:2</t>
  </si>
  <si>
    <t>Odkaz na mn. položky pořadí 10 : 100,00000</t>
  </si>
  <si>
    <t>180400020RA0</t>
  </si>
  <si>
    <t>Založení trávníku parkového, rovina, dodání osiva</t>
  </si>
  <si>
    <t>Součtová</t>
  </si>
  <si>
    <t>Agregovaná položka</t>
  </si>
  <si>
    <t>POL2_</t>
  </si>
  <si>
    <t>Včetně prvního pokosení, naložení odpadu a odvezení do 20 km, se složením.</t>
  </si>
  <si>
    <t>POP</t>
  </si>
  <si>
    <t>Odkaz na mn. položky pořadí 12 : 300,00000</t>
  </si>
  <si>
    <t>180400021RA0</t>
  </si>
  <si>
    <t>Založení trávníku parkového, svah, s dodáním osiva</t>
  </si>
  <si>
    <t>Odkaz na mn. položky pořadí 13 : 100,00000</t>
  </si>
  <si>
    <t>183400012RA0</t>
  </si>
  <si>
    <t>Příprava půdy pro výsadbu v rovině, strojní</t>
  </si>
  <si>
    <t>Včetně přesunu hmot.</t>
  </si>
  <si>
    <t>183400022RA0</t>
  </si>
  <si>
    <t>Příprava půdy pro výsadbu, ve svahu, strojní</t>
  </si>
  <si>
    <t>10311100R</t>
  </si>
  <si>
    <t>Rašelina zahradní a kompostová třídy I  VL</t>
  </si>
  <si>
    <t>SPCM</t>
  </si>
  <si>
    <t>Specifikace</t>
  </si>
  <si>
    <t>POL3_</t>
  </si>
  <si>
    <t>Odkaz na mn. položky pořadí 9 : 300,00000*0,06</t>
  </si>
  <si>
    <t>Odkaz na mn. položky pořadí 10 : 100,00000*0,06</t>
  </si>
  <si>
    <t>10364200R</t>
  </si>
  <si>
    <t>Ornice pro pozemkové úpravy</t>
  </si>
  <si>
    <t>vč. dopravy</t>
  </si>
  <si>
    <t>bude využita sejmutá ornice : 0,1</t>
  </si>
  <si>
    <t>58330000.AR</t>
  </si>
  <si>
    <t>Písek 0-4 Černovice deklar dle ČSN EN 13139 do malty</t>
  </si>
  <si>
    <t>t</t>
  </si>
  <si>
    <t>Odkaz na mn. položky pořadí 9 : 300,00000*0,11</t>
  </si>
  <si>
    <t>Odkaz na mn. položky pořadí 10 : 100,00000*0,11</t>
  </si>
  <si>
    <t>212792112R00</t>
  </si>
  <si>
    <t>Montáž trativodů z flexibilních trubek, lože</t>
  </si>
  <si>
    <t>2*25</t>
  </si>
  <si>
    <t>271531111R00</t>
  </si>
  <si>
    <t>Polštář základu z kameniva hr. drceného 16-63 mm</t>
  </si>
  <si>
    <t>4*8*1,0*0,25</t>
  </si>
  <si>
    <t>275321321R00</t>
  </si>
  <si>
    <t>Železobeton základových patek C 20/25</t>
  </si>
  <si>
    <t>4*4*0,5*0,5*0,8</t>
  </si>
  <si>
    <t>289971211R00</t>
  </si>
  <si>
    <t>Zřízení vrstvy z geotextilie sklon do 1:5 š.do 3 m</t>
  </si>
  <si>
    <t>4*(4*(1,5+1,5))</t>
  </si>
  <si>
    <t>28611224.AR</t>
  </si>
  <si>
    <t>Trubka PVC drenážní flexibilní d 125 mm</t>
  </si>
  <si>
    <t>Odkaz na mn. položky pořadí 21 : 50,00000</t>
  </si>
  <si>
    <t>69366198R</t>
  </si>
  <si>
    <t>Geotextilie 300 g/m2 š. 200cm 100% PP</t>
  </si>
  <si>
    <t>Odkaz na mn. položky pořadí 24 : 48,00000</t>
  </si>
  <si>
    <t>327501111R00</t>
  </si>
  <si>
    <t>Výplň za opěrami z kamene drceného i těženého</t>
  </si>
  <si>
    <t>vypln : 4*(1,8+4,75+1,8)*0,6*0,2</t>
  </si>
  <si>
    <t>polštář : 4*(1,8+4,75+1,8)*0,4*0,2</t>
  </si>
  <si>
    <t>330321310R00</t>
  </si>
  <si>
    <t>Beton sloupů a pilířů železový C 16/20</t>
  </si>
  <si>
    <t>4*(4*0,2*0,4)*0,6</t>
  </si>
  <si>
    <t>331361821R00</t>
  </si>
  <si>
    <t>Výztuž sloupů hranatých z betonář. oceli 10505 (R)</t>
  </si>
  <si>
    <t>899911114R00</t>
  </si>
  <si>
    <t>Osazení ocelových součástí kotevních do bet. bloků</t>
  </si>
  <si>
    <t>kg</t>
  </si>
  <si>
    <t>301-0001</t>
  </si>
  <si>
    <t>Kotva pro dílce ŽZ do 0,5 kg vč. kotevního prostředku</t>
  </si>
  <si>
    <t>kompl</t>
  </si>
  <si>
    <t>Vlastní</t>
  </si>
  <si>
    <t>311921111R0x</t>
  </si>
  <si>
    <t>Osazení betonových kvádříků do objemu 0,01 m3 na sucho</t>
  </si>
  <si>
    <t>kus</t>
  </si>
  <si>
    <t>Indiv</t>
  </si>
  <si>
    <t>Odkaz na mn. položky pořadí 36 : 198,00000</t>
  </si>
  <si>
    <t>Odkaz na mn. položky pořadí 37 : 152,00000</t>
  </si>
  <si>
    <t>Odkaz na mn. položky pořadí 38 : 132,00000</t>
  </si>
  <si>
    <t>Odkaz na mn. položky pořadí 39 : 74,00000</t>
  </si>
  <si>
    <t>595139011R</t>
  </si>
  <si>
    <t>"Stavebnicový bet. systém"  povrch štípaný světle šedá 400x200x100 mm, model 200/1split</t>
  </si>
  <si>
    <t>198</t>
  </si>
  <si>
    <t>595139631Rx</t>
  </si>
  <si>
    <t>"Stavebnicový bet. systém" krycí deska zdi 200 mm povrch hladký</t>
  </si>
  <si>
    <t>152</t>
  </si>
  <si>
    <t>595139661R</t>
  </si>
  <si>
    <t>"Stavebnicový bet. systém" spojka X dlouhá světle šedá 245x150x58 mm, povrch štípaný</t>
  </si>
  <si>
    <t>132</t>
  </si>
  <si>
    <t>595139682R</t>
  </si>
  <si>
    <t>"Stavebnicový bet. systém" dvojtáhlo světle šedá 240x400x200 mm, povrch hladký</t>
  </si>
  <si>
    <t>74</t>
  </si>
  <si>
    <t>564251111R00</t>
  </si>
  <si>
    <t>Podklad ze štěrkopísku po zhutnění tloušťky 15 cm</t>
  </si>
  <si>
    <t>Odkaz na mn. položky pořadí 44 : 76,00000</t>
  </si>
  <si>
    <t>564721111R00</t>
  </si>
  <si>
    <t>Podklad z kameniva drceného vel.32-63 mm,tl. 8 cm</t>
  </si>
  <si>
    <t>okolo laviček : 100</t>
  </si>
  <si>
    <t>564751111R00</t>
  </si>
  <si>
    <t>Podklad z kameniva drceného vel.32-63 mm,tl. 15 cm</t>
  </si>
  <si>
    <t>Odkaz na mn. položky pořadí 41 : 100,00000</t>
  </si>
  <si>
    <t>564922104RT1</t>
  </si>
  <si>
    <t>Mlatový kryt z mech.zpevněného kameniva tl. 4 cm prosívka fr.0-4 mm</t>
  </si>
  <si>
    <t>596921212R00</t>
  </si>
  <si>
    <t>Kladení plast.veget.dlaždic,lože 30mm,pl.do 100 m2</t>
  </si>
  <si>
    <t>M1 : 60</t>
  </si>
  <si>
    <t>M2+M3 : 16</t>
  </si>
  <si>
    <t>283245996R</t>
  </si>
  <si>
    <t>Tvárnice zatravňovací 50 x 50 x 4 cm černá do 2,5 t, plastová</t>
  </si>
  <si>
    <t>Odkaz na mn. položky pořadí 44 : 76,00000*4,5</t>
  </si>
  <si>
    <t>501-01</t>
  </si>
  <si>
    <t>Ocelový lem z černé pásoviny 60x3 kotveno na trny</t>
  </si>
  <si>
    <t xml:space="preserve">m     </t>
  </si>
  <si>
    <t>631571010R00</t>
  </si>
  <si>
    <t>Zřízení násypu, podlahy nebo střechy, bez dodávky</t>
  </si>
  <si>
    <t>Odkaz na mn. položky pořadí 44 : 76,00000*0,06</t>
  </si>
  <si>
    <t>639561111R00</t>
  </si>
  <si>
    <t>Obrubník zahradní betonový výšky 200 mm, šedý</t>
  </si>
  <si>
    <t>Hodnota z bývalého odkazu. : 15</t>
  </si>
  <si>
    <t>58333664R</t>
  </si>
  <si>
    <t>Kamenivo  těžené frakce 8-16 kačírek praný  VL</t>
  </si>
  <si>
    <t>Odkaz na mn. položky pořadí 47 : 4,56000*1,1</t>
  </si>
  <si>
    <t>899661312R00</t>
  </si>
  <si>
    <t>Zřízení filtračního obalu dren.trubek DN do 200 mm</t>
  </si>
  <si>
    <t>69366197R</t>
  </si>
  <si>
    <t>Geotextilie 200 g/m2 š. 200cm 100% PP</t>
  </si>
  <si>
    <t>Odkaz na mn. položky pořadí 50 : 50,00000</t>
  </si>
  <si>
    <t>916261111RT1</t>
  </si>
  <si>
    <t>Osazení obruby z kostek drobných, s boční opěrou včetně kostek drobných 12 cm, lože C 12/15</t>
  </si>
  <si>
    <t>okolo laviček : 125</t>
  </si>
  <si>
    <t>998011001R00</t>
  </si>
  <si>
    <t>Přesun hmot pro budovy zděné výšky do 6 m</t>
  </si>
  <si>
    <t>998222011R00</t>
  </si>
  <si>
    <t>Přesun hmot, pozemní komunikace, kryt z kameniva</t>
  </si>
  <si>
    <t>460030061RZ1</t>
  </si>
  <si>
    <t>Kladení dlažby do lože z písku ze stávajících dlaždic</t>
  </si>
  <si>
    <t>005111020R</t>
  </si>
  <si>
    <t>Vytyčení stavby</t>
  </si>
  <si>
    <t>Soubor</t>
  </si>
  <si>
    <t>POL3_0</t>
  </si>
  <si>
    <t>Geodetické zaměření rohů stavby, stabilizace bodů a sestavení laviček.</t>
  </si>
  <si>
    <t>Vyhotovení protokolu o vytyčení stavby se seznamem souřadnic vytyčených bodů a jejich polohopisnými (S-JTSK) a výškopisnými (Bpv) hodnotami.</t>
  </si>
  <si>
    <t>005124010R</t>
  </si>
  <si>
    <t>Koordinační činnost</t>
  </si>
  <si>
    <t>Koordinace stavebních a technologických dodávek stavby.</t>
  </si>
  <si>
    <t>005111021R</t>
  </si>
  <si>
    <t>Vytyčení inženýrských sítí</t>
  </si>
  <si>
    <t>VRN</t>
  </si>
  <si>
    <t>POL99_8</t>
  </si>
  <si>
    <t>Zaměření a vytýčení stávajících inženýrských sítí v místě stavby z hlediska jejich ochrany při provádění stavby.</t>
  </si>
  <si>
    <t>005121 R</t>
  </si>
  <si>
    <t>Zařízení staveniště</t>
  </si>
  <si>
    <t>Veškeré náklady spojené s vybudováním, provozem a odstraněním zařízení staveniště.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</si>
  <si>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</si>
  <si>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</si>
  <si>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</si>
  <si>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005211080R</t>
  </si>
  <si>
    <t>Bezpečnostní a hygienická opatření na staveništi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</si>
  <si>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</si>
  <si>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</si>
  <si>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</si>
  <si>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</si>
  <si>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</si>
  <si>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</si>
  <si>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</si>
  <si>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005241020R</t>
  </si>
  <si>
    <t xml:space="preserve">Geodetické zaměření skutečného provedení  </t>
  </si>
  <si>
    <t>SUM</t>
  </si>
  <si>
    <t>Poznámky uchazeče k zadání</t>
  </si>
  <si>
    <t>POPUZIV</t>
  </si>
  <si>
    <t>END</t>
  </si>
  <si>
    <t>M1</t>
  </si>
  <si>
    <t>Street workoutová sestava - dodávka, montáž, příslušenství specifikace viz PD</t>
  </si>
  <si>
    <t>M2</t>
  </si>
  <si>
    <t>Fitness prvek - dodávka, montáž, příslušenství specifikace viz PD</t>
  </si>
  <si>
    <t>M3</t>
  </si>
  <si>
    <t>M4</t>
  </si>
  <si>
    <t>Lavička na zídku bez opěradla - dodávka, montáž, příslušenství specifikace viz PD</t>
  </si>
  <si>
    <t>M5</t>
  </si>
  <si>
    <t>Lavička na zídku s opěradlem - dodávka, montáž, příslušenství specifikace viz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</si>
</sst>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 shrinkToFit="1"/>
    </xf>
    <xf numFmtId="4" fontId="5" fillId="0" borderId="34" xfId="0" applyNumberFormat="1" applyFont="1" applyBorder="1" applyAlignment="1">
      <alignment vertical="center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8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8" xfId="0" applyNumberFormat="1" applyFont="1" applyFill="1" applyBorder="1" applyAlignment="1">
      <alignment horizontal="center" vertical="center"/>
    </xf>
    <xf numFmtId="4" fontId="3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9" fillId="0" borderId="0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7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SUMIF(F51:F62,A16,I51:I62)+SUMIF(F51:F62,"PSU",I51:I62)</f>
        <v>0</v>
      </c>
      <c r="J16" s="85"/>
    </row>
    <row r="17" spans="1:10" ht="23.25" customHeight="1" x14ac:dyDescent="0.2">
      <c r="A17" s="197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SUMIF(F51:F62,A17,I51:I62)</f>
        <v>0</v>
      </c>
      <c r="J17" s="85"/>
    </row>
    <row r="18" spans="1:10" ht="23.25" customHeight="1" x14ac:dyDescent="0.2">
      <c r="A18" s="197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SUMIF(F51:F62,A18,I51:I62)</f>
        <v>0</v>
      </c>
      <c r="J18" s="85"/>
    </row>
    <row r="19" spans="1:10" ht="23.25" customHeight="1" x14ac:dyDescent="0.2">
      <c r="A19" s="197" t="s">
        <v>77</v>
      </c>
      <c r="B19" s="38" t="s">
        <v>29</v>
      </c>
      <c r="C19" s="62"/>
      <c r="D19" s="63"/>
      <c r="E19" s="83"/>
      <c r="F19" s="84"/>
      <c r="G19" s="83"/>
      <c r="H19" s="84"/>
      <c r="I19" s="83">
        <f>SUMIF(F51:F62,A19,I51:I62)</f>
        <v>0</v>
      </c>
      <c r="J19" s="85"/>
    </row>
    <row r="20" spans="1:10" ht="23.25" customHeight="1" x14ac:dyDescent="0.2">
      <c r="A20" s="197" t="s">
        <v>78</v>
      </c>
      <c r="B20" s="38" t="s">
        <v>30</v>
      </c>
      <c r="C20" s="62"/>
      <c r="D20" s="63"/>
      <c r="E20" s="83"/>
      <c r="F20" s="84"/>
      <c r="G20" s="83"/>
      <c r="H20" s="84"/>
      <c r="I20" s="83">
        <f>SUMIF(F51:F62,A20,I51:I62)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25</v>
      </c>
      <c r="C28" s="168"/>
      <c r="D28" s="168"/>
      <c r="E28" s="169"/>
      <c r="F28" s="170"/>
      <c r="G28" s="171">
        <f>A27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2"/>
      <c r="B29" s="167" t="s">
        <v>37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45</v>
      </c>
      <c r="C39" s="147"/>
      <c r="D39" s="147"/>
      <c r="E39" s="147"/>
      <c r="F39" s="148">
        <f>'1 01-01 Pol'!AE149+'1 01-11 Pol'!AE13+'1 01-12 Pol'!AE12</f>
        <v>0</v>
      </c>
      <c r="G39" s="149">
        <f>'1 01-01 Pol'!AF149+'1 01-11 Pol'!AF13+'1 01-12 Pol'!AF12</f>
        <v>0</v>
      </c>
      <c r="H39" s="150"/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customHeight="1" x14ac:dyDescent="0.2">
      <c r="A40" s="135">
        <v>2</v>
      </c>
      <c r="B40" s="153" t="s">
        <v>46</v>
      </c>
      <c r="C40" s="154" t="s">
        <v>47</v>
      </c>
      <c r="D40" s="154"/>
      <c r="E40" s="154"/>
      <c r="F40" s="155">
        <f>'1 01-01 Pol'!AE149+'1 01-11 Pol'!AE13+'1 01-12 Pol'!AE12</f>
        <v>0</v>
      </c>
      <c r="G40" s="156">
        <f>'1 01-01 Pol'!AF149+'1 01-11 Pol'!AF13+'1 01-12 Pol'!AF12</f>
        <v>0</v>
      </c>
      <c r="H40" s="156"/>
      <c r="I40" s="157">
        <f>F40+G40+H40</f>
        <v>0</v>
      </c>
      <c r="J40" s="158" t="str">
        <f>IF(_xlfn.SINGLE(CenaCelkemVypocet)=0,"",I40/_xlfn.SINGLE(CenaCelkemVypocet)*100)</f>
        <v/>
      </c>
    </row>
    <row r="41" spans="1:10" ht="25.5" customHeight="1" x14ac:dyDescent="0.2">
      <c r="A41" s="135">
        <v>3</v>
      </c>
      <c r="B41" s="159" t="s">
        <v>48</v>
      </c>
      <c r="C41" s="147" t="s">
        <v>49</v>
      </c>
      <c r="D41" s="147"/>
      <c r="E41" s="147"/>
      <c r="F41" s="160">
        <f>'1 01-01 Pol'!AE149</f>
        <v>0</v>
      </c>
      <c r="G41" s="150">
        <f>'1 01-01 Pol'!AF149</f>
        <v>0</v>
      </c>
      <c r="H41" s="150"/>
      <c r="I41" s="151">
        <f>F41+G41+H41</f>
        <v>0</v>
      </c>
      <c r="J41" s="152" t="str">
        <f>IF(_xlfn.SINGLE(CenaCelkemVypocet)=0,"",I41/_xlfn.SINGLE(CenaCelkemVypocet)*100)</f>
        <v/>
      </c>
    </row>
    <row r="42" spans="1:10" ht="25.5" customHeight="1" x14ac:dyDescent="0.2">
      <c r="A42" s="135">
        <v>3</v>
      </c>
      <c r="B42" s="159" t="s">
        <v>50</v>
      </c>
      <c r="C42" s="147" t="s">
        <v>51</v>
      </c>
      <c r="D42" s="147"/>
      <c r="E42" s="147"/>
      <c r="F42" s="160">
        <f>'1 01-11 Pol'!AE13</f>
        <v>0</v>
      </c>
      <c r="G42" s="150">
        <f>'1 01-11 Pol'!AF13</f>
        <v>0</v>
      </c>
      <c r="H42" s="150"/>
      <c r="I42" s="151">
        <f>F42+G42+H42</f>
        <v>0</v>
      </c>
      <c r="J42" s="152" t="str">
        <f>IF(_xlfn.SINGLE(CenaCelkemVypocet)=0,"",I42/_xlfn.SINGLE(CenaCelkemVypocet)*100)</f>
        <v/>
      </c>
    </row>
    <row r="43" spans="1:10" ht="25.5" customHeight="1" x14ac:dyDescent="0.2">
      <c r="A43" s="135">
        <v>3</v>
      </c>
      <c r="B43" s="159" t="s">
        <v>52</v>
      </c>
      <c r="C43" s="147" t="s">
        <v>53</v>
      </c>
      <c r="D43" s="147"/>
      <c r="E43" s="147"/>
      <c r="F43" s="160">
        <f>'1 01-12 Pol'!AE12</f>
        <v>0</v>
      </c>
      <c r="G43" s="150">
        <f>'1 01-12 Pol'!AF12</f>
        <v>0</v>
      </c>
      <c r="H43" s="150"/>
      <c r="I43" s="151">
        <f>F43+G43+H43</f>
        <v>0</v>
      </c>
      <c r="J43" s="152" t="str">
        <f>IF(_xlfn.SINGLE(CenaCelkemVypocet)=0,"",I43/_xlfn.SINGLE(CenaCelkemVypocet)*100)</f>
        <v/>
      </c>
    </row>
    <row r="44" spans="1:10" ht="25.5" customHeight="1" x14ac:dyDescent="0.2">
      <c r="A44" s="135"/>
      <c r="B44" s="161" t="s">
        <v>54</v>
      </c>
      <c r="C44" s="162"/>
      <c r="D44" s="162"/>
      <c r="E44" s="16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5">
        <f>SUMIF(A39:A43,"=1",I39:I43)</f>
        <v>0</v>
      </c>
      <c r="J44" s="166">
        <f>SUMIF(A39:A43,"=1",J39:J43)</f>
        <v>0</v>
      </c>
    </row>
    <row r="48" spans="1:10" ht="15.75" x14ac:dyDescent="0.25">
      <c r="B48" s="177" t="s">
        <v>56</v>
      </c>
    </row>
    <row r="50" spans="1:10" ht="25.5" customHeight="1" x14ac:dyDescent="0.2">
      <c r="A50" s="179"/>
      <c r="B50" s="182" t="s">
        <v>18</v>
      </c>
      <c r="C50" s="182" t="s">
        <v>6</v>
      </c>
      <c r="D50" s="183"/>
      <c r="E50" s="183"/>
      <c r="F50" s="184" t="s">
        <v>57</v>
      </c>
      <c r="G50" s="184"/>
      <c r="H50" s="184"/>
      <c r="I50" s="184" t="s">
        <v>31</v>
      </c>
      <c r="J50" s="184" t="s">
        <v>0</v>
      </c>
    </row>
    <row r="51" spans="1:10" ht="36.75" customHeight="1" x14ac:dyDescent="0.2">
      <c r="A51" s="180"/>
      <c r="B51" s="185" t="s">
        <v>46</v>
      </c>
      <c r="C51" s="186" t="s">
        <v>58</v>
      </c>
      <c r="D51" s="187"/>
      <c r="E51" s="187"/>
      <c r="F51" s="193" t="s">
        <v>26</v>
      </c>
      <c r="G51" s="194"/>
      <c r="H51" s="194"/>
      <c r="I51" s="194">
        <f>'1 01-01 Pol'!G8</f>
        <v>0</v>
      </c>
      <c r="J51" s="191" t="str">
        <f>IF(I63=0,"",I51/I63*100)</f>
        <v/>
      </c>
    </row>
    <row r="52" spans="1:10" ht="36.75" customHeight="1" x14ac:dyDescent="0.2">
      <c r="A52" s="180"/>
      <c r="B52" s="185" t="s">
        <v>59</v>
      </c>
      <c r="C52" s="186" t="s">
        <v>60</v>
      </c>
      <c r="D52" s="187"/>
      <c r="E52" s="187"/>
      <c r="F52" s="193" t="s">
        <v>26</v>
      </c>
      <c r="G52" s="194"/>
      <c r="H52" s="194"/>
      <c r="I52" s="194">
        <f>'1 01-01 Pol'!G55</f>
        <v>0</v>
      </c>
      <c r="J52" s="191" t="str">
        <f>IF(I63=0,"",I52/I63*100)</f>
        <v/>
      </c>
    </row>
    <row r="53" spans="1:10" ht="36.75" customHeight="1" x14ac:dyDescent="0.2">
      <c r="A53" s="180"/>
      <c r="B53" s="185" t="s">
        <v>61</v>
      </c>
      <c r="C53" s="186" t="s">
        <v>62</v>
      </c>
      <c r="D53" s="187"/>
      <c r="E53" s="187"/>
      <c r="F53" s="193" t="s">
        <v>26</v>
      </c>
      <c r="G53" s="194"/>
      <c r="H53" s="194"/>
      <c r="I53" s="194">
        <f>'1 01-01 Pol'!G68</f>
        <v>0</v>
      </c>
      <c r="J53" s="191" t="str">
        <f>IF(I63=0,"",I53/I63*100)</f>
        <v/>
      </c>
    </row>
    <row r="54" spans="1:10" ht="36.75" customHeight="1" x14ac:dyDescent="0.2">
      <c r="A54" s="180"/>
      <c r="B54" s="185" t="s">
        <v>63</v>
      </c>
      <c r="C54" s="186" t="s">
        <v>64</v>
      </c>
      <c r="D54" s="187"/>
      <c r="E54" s="187"/>
      <c r="F54" s="193" t="s">
        <v>26</v>
      </c>
      <c r="G54" s="194"/>
      <c r="H54" s="194"/>
      <c r="I54" s="194">
        <f>'1 01-01 Pol'!G93</f>
        <v>0</v>
      </c>
      <c r="J54" s="191" t="str">
        <f>IF(I63=0,"",I54/I63*100)</f>
        <v/>
      </c>
    </row>
    <row r="55" spans="1:10" ht="36.75" customHeight="1" x14ac:dyDescent="0.2">
      <c r="A55" s="180"/>
      <c r="B55" s="185" t="s">
        <v>65</v>
      </c>
      <c r="C55" s="186" t="s">
        <v>66</v>
      </c>
      <c r="D55" s="187"/>
      <c r="E55" s="187"/>
      <c r="F55" s="193" t="s">
        <v>26</v>
      </c>
      <c r="G55" s="194"/>
      <c r="H55" s="194"/>
      <c r="I55" s="194">
        <f>'1 01-01 Pol'!G108</f>
        <v>0</v>
      </c>
      <c r="J55" s="191" t="str">
        <f>IF(I63=0,"",I55/I63*100)</f>
        <v/>
      </c>
    </row>
    <row r="56" spans="1:10" ht="36.75" customHeight="1" x14ac:dyDescent="0.2">
      <c r="A56" s="180"/>
      <c r="B56" s="185" t="s">
        <v>67</v>
      </c>
      <c r="C56" s="186" t="s">
        <v>68</v>
      </c>
      <c r="D56" s="187"/>
      <c r="E56" s="187"/>
      <c r="F56" s="193" t="s">
        <v>26</v>
      </c>
      <c r="G56" s="194"/>
      <c r="H56" s="194"/>
      <c r="I56" s="194">
        <f>'1 01-01 Pol'!G115</f>
        <v>0</v>
      </c>
      <c r="J56" s="191" t="str">
        <f>IF(I63=0,"",I56/I63*100)</f>
        <v/>
      </c>
    </row>
    <row r="57" spans="1:10" ht="36.75" customHeight="1" x14ac:dyDescent="0.2">
      <c r="A57" s="180"/>
      <c r="B57" s="185" t="s">
        <v>69</v>
      </c>
      <c r="C57" s="186" t="s">
        <v>70</v>
      </c>
      <c r="D57" s="187"/>
      <c r="E57" s="187"/>
      <c r="F57" s="193" t="s">
        <v>26</v>
      </c>
      <c r="G57" s="194"/>
      <c r="H57" s="194"/>
      <c r="I57" s="194">
        <f>'1 01-01 Pol'!G120</f>
        <v>0</v>
      </c>
      <c r="J57" s="191" t="str">
        <f>IF(I63=0,"",I57/I63*100)</f>
        <v/>
      </c>
    </row>
    <row r="58" spans="1:10" ht="36.75" customHeight="1" x14ac:dyDescent="0.2">
      <c r="A58" s="180"/>
      <c r="B58" s="185" t="s">
        <v>71</v>
      </c>
      <c r="C58" s="186" t="s">
        <v>72</v>
      </c>
      <c r="D58" s="187"/>
      <c r="E58" s="187"/>
      <c r="F58" s="193" t="s">
        <v>26</v>
      </c>
      <c r="G58" s="194"/>
      <c r="H58" s="194"/>
      <c r="I58" s="194">
        <f>'1 01-01 Pol'!G123</f>
        <v>0</v>
      </c>
      <c r="J58" s="191" t="str">
        <f>IF(I63=0,"",I58/I63*100)</f>
        <v/>
      </c>
    </row>
    <row r="59" spans="1:10" ht="36.75" customHeight="1" x14ac:dyDescent="0.2">
      <c r="A59" s="180"/>
      <c r="B59" s="185" t="s">
        <v>73</v>
      </c>
      <c r="C59" s="186" t="s">
        <v>74</v>
      </c>
      <c r="D59" s="187"/>
      <c r="E59" s="187"/>
      <c r="F59" s="193" t="s">
        <v>26</v>
      </c>
      <c r="G59" s="194"/>
      <c r="H59" s="194"/>
      <c r="I59" s="194">
        <f>'1 01-11 Pol'!G8+'1 01-12 Pol'!G8</f>
        <v>0</v>
      </c>
      <c r="J59" s="191" t="str">
        <f>IF(I63=0,"",I59/I63*100)</f>
        <v/>
      </c>
    </row>
    <row r="60" spans="1:10" ht="36.75" customHeight="1" x14ac:dyDescent="0.2">
      <c r="A60" s="180"/>
      <c r="B60" s="185" t="s">
        <v>75</v>
      </c>
      <c r="C60" s="186" t="s">
        <v>76</v>
      </c>
      <c r="D60" s="187"/>
      <c r="E60" s="187"/>
      <c r="F60" s="193" t="s">
        <v>28</v>
      </c>
      <c r="G60" s="194"/>
      <c r="H60" s="194"/>
      <c r="I60" s="194">
        <f>'1 01-01 Pol'!G126</f>
        <v>0</v>
      </c>
      <c r="J60" s="191" t="str">
        <f>IF(I63=0,"",I60/I63*100)</f>
        <v/>
      </c>
    </row>
    <row r="61" spans="1:10" ht="36.75" customHeight="1" x14ac:dyDescent="0.2">
      <c r="A61" s="180"/>
      <c r="B61" s="185" t="s">
        <v>77</v>
      </c>
      <c r="C61" s="186" t="s">
        <v>29</v>
      </c>
      <c r="D61" s="187"/>
      <c r="E61" s="187"/>
      <c r="F61" s="193" t="s">
        <v>77</v>
      </c>
      <c r="G61" s="194"/>
      <c r="H61" s="194"/>
      <c r="I61" s="194">
        <f>'1 01-01 Pol'!G128</f>
        <v>0</v>
      </c>
      <c r="J61" s="191" t="str">
        <f>IF(I63=0,"",I61/I63*100)</f>
        <v/>
      </c>
    </row>
    <row r="62" spans="1:10" ht="36.75" customHeight="1" x14ac:dyDescent="0.2">
      <c r="A62" s="180"/>
      <c r="B62" s="185" t="s">
        <v>78</v>
      </c>
      <c r="C62" s="186" t="s">
        <v>30</v>
      </c>
      <c r="D62" s="187"/>
      <c r="E62" s="187"/>
      <c r="F62" s="193" t="s">
        <v>78</v>
      </c>
      <c r="G62" s="194"/>
      <c r="H62" s="194"/>
      <c r="I62" s="194">
        <f>'1 01-01 Pol'!G140</f>
        <v>0</v>
      </c>
      <c r="J62" s="191" t="str">
        <f>IF(I63=0,"",I62/I63*100)</f>
        <v/>
      </c>
    </row>
    <row r="63" spans="1:10" ht="25.5" customHeight="1" x14ac:dyDescent="0.2">
      <c r="A63" s="181"/>
      <c r="B63" s="188" t="s">
        <v>1</v>
      </c>
      <c r="C63" s="189"/>
      <c r="D63" s="190"/>
      <c r="E63" s="190"/>
      <c r="F63" s="195"/>
      <c r="G63" s="196"/>
      <c r="H63" s="196"/>
      <c r="I63" s="196">
        <f>SUM(I51:I62)</f>
        <v>0</v>
      </c>
      <c r="J63" s="192">
        <f>SUM(J51:J62)</f>
        <v>0</v>
      </c>
    </row>
    <row r="64" spans="1:10" x14ac:dyDescent="0.2">
      <c r="F64" s="133"/>
      <c r="G64" s="133"/>
      <c r="H64" s="133"/>
      <c r="I64" s="133"/>
      <c r="J64" s="134"/>
    </row>
    <row r="65" spans="6:10" x14ac:dyDescent="0.2">
      <c r="F65" s="133"/>
      <c r="G65" s="133"/>
      <c r="H65" s="133"/>
      <c r="I65" s="133"/>
      <c r="J65" s="134"/>
    </row>
    <row r="66" spans="6:10" x14ac:dyDescent="0.2">
      <c r="F66" s="133"/>
      <c r="G66" s="133"/>
      <c r="H66" s="133"/>
      <c r="I66" s="133"/>
      <c r="J66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12EB3-BD11-4F0C-8DAB-61980C85492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38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8" t="s">
        <v>7</v>
      </c>
      <c r="B1" s="198"/>
      <c r="C1" s="198"/>
      <c r="D1" s="198"/>
      <c r="E1" s="198"/>
      <c r="F1" s="198"/>
      <c r="G1" s="198"/>
      <c r="AG1" t="s">
        <v>79</v>
      </c>
    </row>
    <row r="2" spans="1:60" ht="24.95" customHeight="1" x14ac:dyDescent="0.2">
      <c r="A2" s="199" t="s">
        <v>8</v>
      </c>
      <c r="B2" s="49" t="s">
        <v>43</v>
      </c>
      <c r="C2" s="202" t="s">
        <v>44</v>
      </c>
      <c r="D2" s="200"/>
      <c r="E2" s="200"/>
      <c r="F2" s="200"/>
      <c r="G2" s="201"/>
      <c r="AG2" t="s">
        <v>80</v>
      </c>
    </row>
    <row r="3" spans="1:60" ht="24.95" customHeight="1" x14ac:dyDescent="0.2">
      <c r="A3" s="199" t="s">
        <v>9</v>
      </c>
      <c r="B3" s="49" t="s">
        <v>46</v>
      </c>
      <c r="C3" s="202" t="s">
        <v>47</v>
      </c>
      <c r="D3" s="200"/>
      <c r="E3" s="200"/>
      <c r="F3" s="200"/>
      <c r="G3" s="201"/>
      <c r="AC3" s="178" t="s">
        <v>80</v>
      </c>
      <c r="AG3" t="s">
        <v>81</v>
      </c>
    </row>
    <row r="4" spans="1:60" ht="24.95" customHeight="1" x14ac:dyDescent="0.2">
      <c r="A4" s="203" t="s">
        <v>10</v>
      </c>
      <c r="B4" s="204" t="s">
        <v>48</v>
      </c>
      <c r="C4" s="205" t="s">
        <v>49</v>
      </c>
      <c r="D4" s="206"/>
      <c r="E4" s="206"/>
      <c r="F4" s="206"/>
      <c r="G4" s="207"/>
      <c r="AG4" t="s">
        <v>82</v>
      </c>
    </row>
    <row r="5" spans="1:60" x14ac:dyDescent="0.2">
      <c r="D5" s="10"/>
    </row>
    <row r="6" spans="1:60" ht="38.25" x14ac:dyDescent="0.2">
      <c r="A6" s="209" t="s">
        <v>83</v>
      </c>
      <c r="B6" s="211" t="s">
        <v>84</v>
      </c>
      <c r="C6" s="211" t="s">
        <v>85</v>
      </c>
      <c r="D6" s="210" t="s">
        <v>86</v>
      </c>
      <c r="E6" s="209" t="s">
        <v>87</v>
      </c>
      <c r="F6" s="208" t="s">
        <v>88</v>
      </c>
      <c r="G6" s="209" t="s">
        <v>31</v>
      </c>
      <c r="H6" s="212" t="s">
        <v>32</v>
      </c>
      <c r="I6" s="212" t="s">
        <v>89</v>
      </c>
      <c r="J6" s="212" t="s">
        <v>33</v>
      </c>
      <c r="K6" s="212" t="s">
        <v>90</v>
      </c>
      <c r="L6" s="212" t="s">
        <v>91</v>
      </c>
      <c r="M6" s="212" t="s">
        <v>92</v>
      </c>
      <c r="N6" s="212" t="s">
        <v>93</v>
      </c>
      <c r="O6" s="212" t="s">
        <v>94</v>
      </c>
      <c r="P6" s="212" t="s">
        <v>95</v>
      </c>
      <c r="Q6" s="212" t="s">
        <v>96</v>
      </c>
      <c r="R6" s="212" t="s">
        <v>97</v>
      </c>
      <c r="S6" s="212" t="s">
        <v>98</v>
      </c>
      <c r="T6" s="212" t="s">
        <v>99</v>
      </c>
      <c r="U6" s="212" t="s">
        <v>100</v>
      </c>
      <c r="V6" s="212" t="s">
        <v>101</v>
      </c>
      <c r="W6" s="212" t="s">
        <v>102</v>
      </c>
      <c r="X6" s="212" t="s">
        <v>103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37" t="s">
        <v>104</v>
      </c>
      <c r="B8" s="238" t="s">
        <v>46</v>
      </c>
      <c r="C8" s="259" t="s">
        <v>58</v>
      </c>
      <c r="D8" s="239"/>
      <c r="E8" s="240"/>
      <c r="F8" s="241"/>
      <c r="G8" s="242">
        <f>SUMIF(AG9:AG54,"&lt;&gt;NOR",G9:G54)</f>
        <v>0</v>
      </c>
      <c r="H8" s="236"/>
      <c r="I8" s="236">
        <f>SUM(I9:I54)</f>
        <v>0</v>
      </c>
      <c r="J8" s="236"/>
      <c r="K8" s="236">
        <f>SUM(K9:K54)</f>
        <v>0</v>
      </c>
      <c r="L8" s="236"/>
      <c r="M8" s="236">
        <f>SUM(M9:M54)</f>
        <v>0</v>
      </c>
      <c r="N8" s="236"/>
      <c r="O8" s="236">
        <f>SUM(O9:O54)</f>
        <v>58.66</v>
      </c>
      <c r="P8" s="236"/>
      <c r="Q8" s="236">
        <f>SUM(Q9:Q54)</f>
        <v>2.0099999999999998</v>
      </c>
      <c r="R8" s="236"/>
      <c r="S8" s="236"/>
      <c r="T8" s="236"/>
      <c r="U8" s="236"/>
      <c r="V8" s="236">
        <f>SUM(V9:V54)</f>
        <v>169.59</v>
      </c>
      <c r="W8" s="236"/>
      <c r="X8" s="236"/>
      <c r="AG8" t="s">
        <v>105</v>
      </c>
    </row>
    <row r="9" spans="1:60" outlineLevel="1" x14ac:dyDescent="0.2">
      <c r="A9" s="249">
        <v>1</v>
      </c>
      <c r="B9" s="250" t="s">
        <v>106</v>
      </c>
      <c r="C9" s="260" t="s">
        <v>107</v>
      </c>
      <c r="D9" s="251" t="s">
        <v>108</v>
      </c>
      <c r="E9" s="252">
        <v>10</v>
      </c>
      <c r="F9" s="253"/>
      <c r="G9" s="254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0.13800000000000001</v>
      </c>
      <c r="Q9" s="232">
        <f>ROUND(E9*P9,2)</f>
        <v>1.38</v>
      </c>
      <c r="R9" s="232"/>
      <c r="S9" s="232" t="s">
        <v>109</v>
      </c>
      <c r="T9" s="232" t="s">
        <v>109</v>
      </c>
      <c r="U9" s="232">
        <v>0.16</v>
      </c>
      <c r="V9" s="232">
        <f>ROUND(E9*U9,2)</f>
        <v>1.6</v>
      </c>
      <c r="W9" s="232"/>
      <c r="X9" s="232" t="s">
        <v>110</v>
      </c>
      <c r="Y9" s="213"/>
      <c r="Z9" s="213"/>
      <c r="AA9" s="213"/>
      <c r="AB9" s="213"/>
      <c r="AC9" s="213"/>
      <c r="AD9" s="213"/>
      <c r="AE9" s="213"/>
      <c r="AF9" s="213"/>
      <c r="AG9" s="213" t="s">
        <v>111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49">
        <v>2</v>
      </c>
      <c r="B10" s="250" t="s">
        <v>112</v>
      </c>
      <c r="C10" s="260" t="s">
        <v>113</v>
      </c>
      <c r="D10" s="251" t="s">
        <v>114</v>
      </c>
      <c r="E10" s="252">
        <v>5</v>
      </c>
      <c r="F10" s="253"/>
      <c r="G10" s="254">
        <f>ROUND(E10*F10,2)</f>
        <v>0</v>
      </c>
      <c r="H10" s="233"/>
      <c r="I10" s="232">
        <f>ROUND(E10*H10,2)</f>
        <v>0</v>
      </c>
      <c r="J10" s="233"/>
      <c r="K10" s="232">
        <f>ROUND(E10*J10,2)</f>
        <v>0</v>
      </c>
      <c r="L10" s="232">
        <v>21</v>
      </c>
      <c r="M10" s="232">
        <f>G10*(1+L10/100)</f>
        <v>0</v>
      </c>
      <c r="N10" s="232">
        <v>0</v>
      </c>
      <c r="O10" s="232">
        <f>ROUND(E10*N10,2)</f>
        <v>0</v>
      </c>
      <c r="P10" s="232">
        <v>0.125</v>
      </c>
      <c r="Q10" s="232">
        <f>ROUND(E10*P10,2)</f>
        <v>0.63</v>
      </c>
      <c r="R10" s="232"/>
      <c r="S10" s="232" t="s">
        <v>109</v>
      </c>
      <c r="T10" s="232" t="s">
        <v>109</v>
      </c>
      <c r="U10" s="232">
        <v>0.08</v>
      </c>
      <c r="V10" s="232">
        <f>ROUND(E10*U10,2)</f>
        <v>0.4</v>
      </c>
      <c r="W10" s="232"/>
      <c r="X10" s="232" t="s">
        <v>110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111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43">
        <v>3</v>
      </c>
      <c r="B11" s="244" t="s">
        <v>115</v>
      </c>
      <c r="C11" s="261" t="s">
        <v>116</v>
      </c>
      <c r="D11" s="245" t="s">
        <v>117</v>
      </c>
      <c r="E11" s="246">
        <v>120</v>
      </c>
      <c r="F11" s="247"/>
      <c r="G11" s="248">
        <f>ROUND(E11*F11,2)</f>
        <v>0</v>
      </c>
      <c r="H11" s="233"/>
      <c r="I11" s="232">
        <f>ROUND(E11*H11,2)</f>
        <v>0</v>
      </c>
      <c r="J11" s="233"/>
      <c r="K11" s="232">
        <f>ROUND(E11*J11,2)</f>
        <v>0</v>
      </c>
      <c r="L11" s="232">
        <v>21</v>
      </c>
      <c r="M11" s="232">
        <f>G11*(1+L11/100)</f>
        <v>0</v>
      </c>
      <c r="N11" s="232">
        <v>0</v>
      </c>
      <c r="O11" s="232">
        <f>ROUND(E11*N11,2)</f>
        <v>0</v>
      </c>
      <c r="P11" s="232">
        <v>0</v>
      </c>
      <c r="Q11" s="232">
        <f>ROUND(E11*P11,2)</f>
        <v>0</v>
      </c>
      <c r="R11" s="232"/>
      <c r="S11" s="232" t="s">
        <v>109</v>
      </c>
      <c r="T11" s="232" t="s">
        <v>109</v>
      </c>
      <c r="U11" s="232">
        <v>9.7000000000000003E-2</v>
      </c>
      <c r="V11" s="232">
        <f>ROUND(E11*U11,2)</f>
        <v>11.64</v>
      </c>
      <c r="W11" s="232"/>
      <c r="X11" s="232" t="s">
        <v>110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111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30"/>
      <c r="B12" s="231"/>
      <c r="C12" s="262" t="s">
        <v>118</v>
      </c>
      <c r="D12" s="234"/>
      <c r="E12" s="235">
        <v>120</v>
      </c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13"/>
      <c r="Z12" s="213"/>
      <c r="AA12" s="213"/>
      <c r="AB12" s="213"/>
      <c r="AC12" s="213"/>
      <c r="AD12" s="213"/>
      <c r="AE12" s="213"/>
      <c r="AF12" s="213"/>
      <c r="AG12" s="213" t="s">
        <v>119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43">
        <v>4</v>
      </c>
      <c r="B13" s="244" t="s">
        <v>120</v>
      </c>
      <c r="C13" s="261" t="s">
        <v>121</v>
      </c>
      <c r="D13" s="245" t="s">
        <v>117</v>
      </c>
      <c r="E13" s="246">
        <v>19.2</v>
      </c>
      <c r="F13" s="247"/>
      <c r="G13" s="248">
        <f>ROUND(E13*F13,2)</f>
        <v>0</v>
      </c>
      <c r="H13" s="233"/>
      <c r="I13" s="232">
        <f>ROUND(E13*H13,2)</f>
        <v>0</v>
      </c>
      <c r="J13" s="233"/>
      <c r="K13" s="232">
        <f>ROUND(E13*J13,2)</f>
        <v>0</v>
      </c>
      <c r="L13" s="232">
        <v>21</v>
      </c>
      <c r="M13" s="232">
        <f>G13*(1+L13/100)</f>
        <v>0</v>
      </c>
      <c r="N13" s="232">
        <v>0</v>
      </c>
      <c r="O13" s="232">
        <f>ROUND(E13*N13,2)</f>
        <v>0</v>
      </c>
      <c r="P13" s="232">
        <v>0</v>
      </c>
      <c r="Q13" s="232">
        <f>ROUND(E13*P13,2)</f>
        <v>0</v>
      </c>
      <c r="R13" s="232"/>
      <c r="S13" s="232" t="s">
        <v>109</v>
      </c>
      <c r="T13" s="232" t="s">
        <v>109</v>
      </c>
      <c r="U13" s="232">
        <v>0.2</v>
      </c>
      <c r="V13" s="232">
        <f>ROUND(E13*U13,2)</f>
        <v>3.84</v>
      </c>
      <c r="W13" s="232"/>
      <c r="X13" s="232" t="s">
        <v>110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111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30"/>
      <c r="B14" s="231"/>
      <c r="C14" s="262" t="s">
        <v>122</v>
      </c>
      <c r="D14" s="234"/>
      <c r="E14" s="235">
        <v>19.2</v>
      </c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13"/>
      <c r="Z14" s="213"/>
      <c r="AA14" s="213"/>
      <c r="AB14" s="213"/>
      <c r="AC14" s="213"/>
      <c r="AD14" s="213"/>
      <c r="AE14" s="213"/>
      <c r="AF14" s="213"/>
      <c r="AG14" s="213" t="s">
        <v>119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43">
        <v>5</v>
      </c>
      <c r="B15" s="244" t="s">
        <v>123</v>
      </c>
      <c r="C15" s="261" t="s">
        <v>124</v>
      </c>
      <c r="D15" s="245" t="s">
        <v>117</v>
      </c>
      <c r="E15" s="246">
        <v>1.6</v>
      </c>
      <c r="F15" s="247"/>
      <c r="G15" s="248">
        <f>ROUND(E15*F15,2)</f>
        <v>0</v>
      </c>
      <c r="H15" s="233"/>
      <c r="I15" s="232">
        <f>ROUND(E15*H15,2)</f>
        <v>0</v>
      </c>
      <c r="J15" s="233"/>
      <c r="K15" s="232">
        <f>ROUND(E15*J15,2)</f>
        <v>0</v>
      </c>
      <c r="L15" s="232">
        <v>21</v>
      </c>
      <c r="M15" s="232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2"/>
      <c r="S15" s="232" t="s">
        <v>109</v>
      </c>
      <c r="T15" s="232" t="s">
        <v>109</v>
      </c>
      <c r="U15" s="232">
        <v>3.5329999999999999</v>
      </c>
      <c r="V15" s="232">
        <f>ROUND(E15*U15,2)</f>
        <v>5.65</v>
      </c>
      <c r="W15" s="232"/>
      <c r="X15" s="232" t="s">
        <v>110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111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30"/>
      <c r="B16" s="231"/>
      <c r="C16" s="262" t="s">
        <v>125</v>
      </c>
      <c r="D16" s="234"/>
      <c r="E16" s="235">
        <v>1.6</v>
      </c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13"/>
      <c r="Z16" s="213"/>
      <c r="AA16" s="213"/>
      <c r="AB16" s="213"/>
      <c r="AC16" s="213"/>
      <c r="AD16" s="213"/>
      <c r="AE16" s="213"/>
      <c r="AF16" s="213"/>
      <c r="AG16" s="213" t="s">
        <v>119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43">
        <v>6</v>
      </c>
      <c r="B17" s="244" t="s">
        <v>126</v>
      </c>
      <c r="C17" s="261" t="s">
        <v>127</v>
      </c>
      <c r="D17" s="245" t="s">
        <v>117</v>
      </c>
      <c r="E17" s="246">
        <v>240</v>
      </c>
      <c r="F17" s="247"/>
      <c r="G17" s="248">
        <f>ROUND(E17*F17,2)</f>
        <v>0</v>
      </c>
      <c r="H17" s="233"/>
      <c r="I17" s="232">
        <f>ROUND(E17*H17,2)</f>
        <v>0</v>
      </c>
      <c r="J17" s="233"/>
      <c r="K17" s="232">
        <f>ROUND(E17*J17,2)</f>
        <v>0</v>
      </c>
      <c r="L17" s="232">
        <v>21</v>
      </c>
      <c r="M17" s="232">
        <f>G17*(1+L17/100)</f>
        <v>0</v>
      </c>
      <c r="N17" s="232">
        <v>0</v>
      </c>
      <c r="O17" s="232">
        <f>ROUND(E17*N17,2)</f>
        <v>0</v>
      </c>
      <c r="P17" s="232">
        <v>0</v>
      </c>
      <c r="Q17" s="232">
        <f>ROUND(E17*P17,2)</f>
        <v>0</v>
      </c>
      <c r="R17" s="232"/>
      <c r="S17" s="232" t="s">
        <v>109</v>
      </c>
      <c r="T17" s="232" t="s">
        <v>109</v>
      </c>
      <c r="U17" s="232">
        <v>7.3999999999999996E-2</v>
      </c>
      <c r="V17" s="232">
        <f>ROUND(E17*U17,2)</f>
        <v>17.760000000000002</v>
      </c>
      <c r="W17" s="232"/>
      <c r="X17" s="232" t="s">
        <v>110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111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30"/>
      <c r="B18" s="231"/>
      <c r="C18" s="262" t="s">
        <v>128</v>
      </c>
      <c r="D18" s="234"/>
      <c r="E18" s="235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13"/>
      <c r="Z18" s="213"/>
      <c r="AA18" s="213"/>
      <c r="AB18" s="213"/>
      <c r="AC18" s="213"/>
      <c r="AD18" s="213"/>
      <c r="AE18" s="213"/>
      <c r="AF18" s="213"/>
      <c r="AG18" s="213" t="s">
        <v>119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30"/>
      <c r="B19" s="231"/>
      <c r="C19" s="262" t="s">
        <v>129</v>
      </c>
      <c r="D19" s="234"/>
      <c r="E19" s="235">
        <v>240</v>
      </c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13"/>
      <c r="Z19" s="213"/>
      <c r="AA19" s="213"/>
      <c r="AB19" s="213"/>
      <c r="AC19" s="213"/>
      <c r="AD19" s="213"/>
      <c r="AE19" s="213"/>
      <c r="AF19" s="213"/>
      <c r="AG19" s="213" t="s">
        <v>119</v>
      </c>
      <c r="AH19" s="213">
        <v>5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43">
        <v>7</v>
      </c>
      <c r="B20" s="244" t="s">
        <v>130</v>
      </c>
      <c r="C20" s="261" t="s">
        <v>131</v>
      </c>
      <c r="D20" s="245" t="s">
        <v>117</v>
      </c>
      <c r="E20" s="246">
        <v>20</v>
      </c>
      <c r="F20" s="247"/>
      <c r="G20" s="248">
        <f>ROUND(E20*F20,2)</f>
        <v>0</v>
      </c>
      <c r="H20" s="233"/>
      <c r="I20" s="232">
        <f>ROUND(E20*H20,2)</f>
        <v>0</v>
      </c>
      <c r="J20" s="233"/>
      <c r="K20" s="232">
        <f>ROUND(E20*J20,2)</f>
        <v>0</v>
      </c>
      <c r="L20" s="232">
        <v>21</v>
      </c>
      <c r="M20" s="232">
        <f>G20*(1+L20/100)</f>
        <v>0</v>
      </c>
      <c r="N20" s="232">
        <v>0</v>
      </c>
      <c r="O20" s="232">
        <f>ROUND(E20*N20,2)</f>
        <v>0</v>
      </c>
      <c r="P20" s="232">
        <v>0</v>
      </c>
      <c r="Q20" s="232">
        <f>ROUND(E20*P20,2)</f>
        <v>0</v>
      </c>
      <c r="R20" s="232"/>
      <c r="S20" s="232" t="s">
        <v>109</v>
      </c>
      <c r="T20" s="232" t="s">
        <v>109</v>
      </c>
      <c r="U20" s="232">
        <v>1.0999999999999999E-2</v>
      </c>
      <c r="V20" s="232">
        <f>ROUND(E20*U20,2)</f>
        <v>0.22</v>
      </c>
      <c r="W20" s="232"/>
      <c r="X20" s="232" t="s">
        <v>110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111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30"/>
      <c r="B21" s="231"/>
      <c r="C21" s="262" t="s">
        <v>132</v>
      </c>
      <c r="D21" s="234"/>
      <c r="E21" s="235">
        <v>20</v>
      </c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13"/>
      <c r="Z21" s="213"/>
      <c r="AA21" s="213"/>
      <c r="AB21" s="213"/>
      <c r="AC21" s="213"/>
      <c r="AD21" s="213"/>
      <c r="AE21" s="213"/>
      <c r="AF21" s="213"/>
      <c r="AG21" s="213" t="s">
        <v>119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43">
        <v>8</v>
      </c>
      <c r="B22" s="244" t="s">
        <v>133</v>
      </c>
      <c r="C22" s="261" t="s">
        <v>134</v>
      </c>
      <c r="D22" s="245" t="s">
        <v>117</v>
      </c>
      <c r="E22" s="246">
        <v>240</v>
      </c>
      <c r="F22" s="247"/>
      <c r="G22" s="248">
        <f>ROUND(E22*F22,2)</f>
        <v>0</v>
      </c>
      <c r="H22" s="233"/>
      <c r="I22" s="232">
        <f>ROUND(E22*H22,2)</f>
        <v>0</v>
      </c>
      <c r="J22" s="233"/>
      <c r="K22" s="232">
        <f>ROUND(E22*J22,2)</f>
        <v>0</v>
      </c>
      <c r="L22" s="232">
        <v>21</v>
      </c>
      <c r="M22" s="232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2"/>
      <c r="S22" s="232" t="s">
        <v>109</v>
      </c>
      <c r="T22" s="232" t="s">
        <v>109</v>
      </c>
      <c r="U22" s="232">
        <v>5.2999999999999999E-2</v>
      </c>
      <c r="V22" s="232">
        <f>ROUND(E22*U22,2)</f>
        <v>12.72</v>
      </c>
      <c r="W22" s="232"/>
      <c r="X22" s="232" t="s">
        <v>110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111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30"/>
      <c r="B23" s="231"/>
      <c r="C23" s="262" t="s">
        <v>135</v>
      </c>
      <c r="D23" s="234"/>
      <c r="E23" s="235">
        <v>240</v>
      </c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13"/>
      <c r="Z23" s="213"/>
      <c r="AA23" s="213"/>
      <c r="AB23" s="213"/>
      <c r="AC23" s="213"/>
      <c r="AD23" s="213"/>
      <c r="AE23" s="213"/>
      <c r="AF23" s="213"/>
      <c r="AG23" s="213" t="s">
        <v>119</v>
      </c>
      <c r="AH23" s="213">
        <v>5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43">
        <v>9</v>
      </c>
      <c r="B24" s="244" t="s">
        <v>136</v>
      </c>
      <c r="C24" s="261" t="s">
        <v>137</v>
      </c>
      <c r="D24" s="245" t="s">
        <v>108</v>
      </c>
      <c r="E24" s="246">
        <v>300</v>
      </c>
      <c r="F24" s="247"/>
      <c r="G24" s="248">
        <f>ROUND(E24*F24,2)</f>
        <v>0</v>
      </c>
      <c r="H24" s="233"/>
      <c r="I24" s="232">
        <f>ROUND(E24*H24,2)</f>
        <v>0</v>
      </c>
      <c r="J24" s="233"/>
      <c r="K24" s="232">
        <f>ROUND(E24*J24,2)</f>
        <v>0</v>
      </c>
      <c r="L24" s="232">
        <v>21</v>
      </c>
      <c r="M24" s="232">
        <f>G24*(1+L24/100)</f>
        <v>0</v>
      </c>
      <c r="N24" s="232">
        <v>0</v>
      </c>
      <c r="O24" s="232">
        <f>ROUND(E24*N24,2)</f>
        <v>0</v>
      </c>
      <c r="P24" s="232">
        <v>0</v>
      </c>
      <c r="Q24" s="232">
        <f>ROUND(E24*P24,2)</f>
        <v>0</v>
      </c>
      <c r="R24" s="232"/>
      <c r="S24" s="232" t="s">
        <v>109</v>
      </c>
      <c r="T24" s="232" t="s">
        <v>109</v>
      </c>
      <c r="U24" s="232">
        <v>8.0000000000000002E-3</v>
      </c>
      <c r="V24" s="232">
        <f>ROUND(E24*U24,2)</f>
        <v>2.4</v>
      </c>
      <c r="W24" s="232"/>
      <c r="X24" s="232" t="s">
        <v>110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111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30"/>
      <c r="B25" s="231"/>
      <c r="C25" s="262" t="s">
        <v>138</v>
      </c>
      <c r="D25" s="234"/>
      <c r="E25" s="235">
        <v>300</v>
      </c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13"/>
      <c r="Z25" s="213"/>
      <c r="AA25" s="213"/>
      <c r="AB25" s="213"/>
      <c r="AC25" s="213"/>
      <c r="AD25" s="213"/>
      <c r="AE25" s="213"/>
      <c r="AF25" s="213"/>
      <c r="AG25" s="213" t="s">
        <v>119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43">
        <v>10</v>
      </c>
      <c r="B26" s="244" t="s">
        <v>139</v>
      </c>
      <c r="C26" s="261" t="s">
        <v>140</v>
      </c>
      <c r="D26" s="245" t="s">
        <v>108</v>
      </c>
      <c r="E26" s="246">
        <v>100</v>
      </c>
      <c r="F26" s="247"/>
      <c r="G26" s="248">
        <f>ROUND(E26*F26,2)</f>
        <v>0</v>
      </c>
      <c r="H26" s="233"/>
      <c r="I26" s="232">
        <f>ROUND(E26*H26,2)</f>
        <v>0</v>
      </c>
      <c r="J26" s="233"/>
      <c r="K26" s="232">
        <f>ROUND(E26*J26,2)</f>
        <v>0</v>
      </c>
      <c r="L26" s="232">
        <v>21</v>
      </c>
      <c r="M26" s="232">
        <f>G26*(1+L26/100)</f>
        <v>0</v>
      </c>
      <c r="N26" s="232">
        <v>0</v>
      </c>
      <c r="O26" s="232">
        <f>ROUND(E26*N26,2)</f>
        <v>0</v>
      </c>
      <c r="P26" s="232">
        <v>0</v>
      </c>
      <c r="Q26" s="232">
        <f>ROUND(E26*P26,2)</f>
        <v>0</v>
      </c>
      <c r="R26" s="232"/>
      <c r="S26" s="232" t="s">
        <v>109</v>
      </c>
      <c r="T26" s="232" t="s">
        <v>109</v>
      </c>
      <c r="U26" s="232">
        <v>0.255</v>
      </c>
      <c r="V26" s="232">
        <f>ROUND(E26*U26,2)</f>
        <v>25.5</v>
      </c>
      <c r="W26" s="232"/>
      <c r="X26" s="232" t="s">
        <v>110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111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30"/>
      <c r="B27" s="231"/>
      <c r="C27" s="262" t="s">
        <v>141</v>
      </c>
      <c r="D27" s="234"/>
      <c r="E27" s="235">
        <v>100</v>
      </c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13"/>
      <c r="Z27" s="213"/>
      <c r="AA27" s="213"/>
      <c r="AB27" s="213"/>
      <c r="AC27" s="213"/>
      <c r="AD27" s="213"/>
      <c r="AE27" s="213"/>
      <c r="AF27" s="213"/>
      <c r="AG27" s="213" t="s">
        <v>119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43">
        <v>11</v>
      </c>
      <c r="B28" s="244" t="s">
        <v>142</v>
      </c>
      <c r="C28" s="261" t="s">
        <v>143</v>
      </c>
      <c r="D28" s="245" t="s">
        <v>108</v>
      </c>
      <c r="E28" s="246">
        <v>64</v>
      </c>
      <c r="F28" s="247"/>
      <c r="G28" s="248">
        <f>ROUND(E28*F28,2)</f>
        <v>0</v>
      </c>
      <c r="H28" s="233"/>
      <c r="I28" s="232">
        <f>ROUND(E28*H28,2)</f>
        <v>0</v>
      </c>
      <c r="J28" s="233"/>
      <c r="K28" s="232">
        <f>ROUND(E28*J28,2)</f>
        <v>0</v>
      </c>
      <c r="L28" s="232">
        <v>21</v>
      </c>
      <c r="M28" s="232">
        <f>G28*(1+L28/100)</f>
        <v>0</v>
      </c>
      <c r="N28" s="232">
        <v>0</v>
      </c>
      <c r="O28" s="232">
        <f>ROUND(E28*N28,2)</f>
        <v>0</v>
      </c>
      <c r="P28" s="232">
        <v>0</v>
      </c>
      <c r="Q28" s="232">
        <f>ROUND(E28*P28,2)</f>
        <v>0</v>
      </c>
      <c r="R28" s="232"/>
      <c r="S28" s="232" t="s">
        <v>109</v>
      </c>
      <c r="T28" s="232" t="s">
        <v>109</v>
      </c>
      <c r="U28" s="232">
        <v>9.6000000000000002E-2</v>
      </c>
      <c r="V28" s="232">
        <f>ROUND(E28*U28,2)</f>
        <v>6.14</v>
      </c>
      <c r="W28" s="232"/>
      <c r="X28" s="232" t="s">
        <v>110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111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30"/>
      <c r="B29" s="231"/>
      <c r="C29" s="262" t="s">
        <v>144</v>
      </c>
      <c r="D29" s="234"/>
      <c r="E29" s="235">
        <v>64</v>
      </c>
      <c r="F29" s="232"/>
      <c r="G29" s="232"/>
      <c r="H29" s="232"/>
      <c r="I29" s="232"/>
      <c r="J29" s="232"/>
      <c r="K29" s="232"/>
      <c r="L29" s="232"/>
      <c r="M29" s="232"/>
      <c r="N29" s="232"/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13"/>
      <c r="Z29" s="213"/>
      <c r="AA29" s="213"/>
      <c r="AB29" s="213"/>
      <c r="AC29" s="213"/>
      <c r="AD29" s="213"/>
      <c r="AE29" s="213"/>
      <c r="AF29" s="213"/>
      <c r="AG29" s="213" t="s">
        <v>119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43">
        <v>12</v>
      </c>
      <c r="B30" s="244" t="s">
        <v>145</v>
      </c>
      <c r="C30" s="261" t="s">
        <v>146</v>
      </c>
      <c r="D30" s="245" t="s">
        <v>108</v>
      </c>
      <c r="E30" s="246">
        <v>300</v>
      </c>
      <c r="F30" s="247"/>
      <c r="G30" s="248">
        <f>ROUND(E30*F30,2)</f>
        <v>0</v>
      </c>
      <c r="H30" s="233"/>
      <c r="I30" s="232">
        <f>ROUND(E30*H30,2)</f>
        <v>0</v>
      </c>
      <c r="J30" s="233"/>
      <c r="K30" s="232">
        <f>ROUND(E30*J30,2)</f>
        <v>0</v>
      </c>
      <c r="L30" s="232">
        <v>21</v>
      </c>
      <c r="M30" s="232">
        <f>G30*(1+L30/100)</f>
        <v>0</v>
      </c>
      <c r="N30" s="232">
        <v>0</v>
      </c>
      <c r="O30" s="232">
        <f>ROUND(E30*N30,2)</f>
        <v>0</v>
      </c>
      <c r="P30" s="232">
        <v>0</v>
      </c>
      <c r="Q30" s="232">
        <f>ROUND(E30*P30,2)</f>
        <v>0</v>
      </c>
      <c r="R30" s="232"/>
      <c r="S30" s="232" t="s">
        <v>109</v>
      </c>
      <c r="T30" s="232" t="s">
        <v>109</v>
      </c>
      <c r="U30" s="232">
        <v>0.09</v>
      </c>
      <c r="V30" s="232">
        <f>ROUND(E30*U30,2)</f>
        <v>27</v>
      </c>
      <c r="W30" s="232"/>
      <c r="X30" s="232" t="s">
        <v>110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147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30"/>
      <c r="B31" s="231"/>
      <c r="C31" s="262" t="s">
        <v>148</v>
      </c>
      <c r="D31" s="234"/>
      <c r="E31" s="235">
        <v>300</v>
      </c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13"/>
      <c r="Z31" s="213"/>
      <c r="AA31" s="213"/>
      <c r="AB31" s="213"/>
      <c r="AC31" s="213"/>
      <c r="AD31" s="213"/>
      <c r="AE31" s="213"/>
      <c r="AF31" s="213"/>
      <c r="AG31" s="213" t="s">
        <v>119</v>
      </c>
      <c r="AH31" s="213">
        <v>5</v>
      </c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43">
        <v>13</v>
      </c>
      <c r="B32" s="244" t="s">
        <v>149</v>
      </c>
      <c r="C32" s="261" t="s">
        <v>150</v>
      </c>
      <c r="D32" s="245" t="s">
        <v>108</v>
      </c>
      <c r="E32" s="246">
        <v>100</v>
      </c>
      <c r="F32" s="247"/>
      <c r="G32" s="248">
        <f>ROUND(E32*F32,2)</f>
        <v>0</v>
      </c>
      <c r="H32" s="233"/>
      <c r="I32" s="232">
        <f>ROUND(E32*H32,2)</f>
        <v>0</v>
      </c>
      <c r="J32" s="233"/>
      <c r="K32" s="232">
        <f>ROUND(E32*J32,2)</f>
        <v>0</v>
      </c>
      <c r="L32" s="232">
        <v>21</v>
      </c>
      <c r="M32" s="232">
        <f>G32*(1+L32/100)</f>
        <v>0</v>
      </c>
      <c r="N32" s="232">
        <v>0</v>
      </c>
      <c r="O32" s="232">
        <f>ROUND(E32*N32,2)</f>
        <v>0</v>
      </c>
      <c r="P32" s="232">
        <v>0</v>
      </c>
      <c r="Q32" s="232">
        <f>ROUND(E32*P32,2)</f>
        <v>0</v>
      </c>
      <c r="R32" s="232"/>
      <c r="S32" s="232" t="s">
        <v>109</v>
      </c>
      <c r="T32" s="232" t="s">
        <v>109</v>
      </c>
      <c r="U32" s="232">
        <v>0.17100000000000001</v>
      </c>
      <c r="V32" s="232">
        <f>ROUND(E32*U32,2)</f>
        <v>17.100000000000001</v>
      </c>
      <c r="W32" s="232"/>
      <c r="X32" s="232" t="s">
        <v>110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111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30"/>
      <c r="B33" s="231"/>
      <c r="C33" s="262" t="s">
        <v>151</v>
      </c>
      <c r="D33" s="234"/>
      <c r="E33" s="235">
        <v>100</v>
      </c>
      <c r="F33" s="232"/>
      <c r="G33" s="232"/>
      <c r="H33" s="232"/>
      <c r="I33" s="232"/>
      <c r="J33" s="232"/>
      <c r="K33" s="232"/>
      <c r="L33" s="232"/>
      <c r="M33" s="232"/>
      <c r="N33" s="232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13"/>
      <c r="Z33" s="213"/>
      <c r="AA33" s="213"/>
      <c r="AB33" s="213"/>
      <c r="AC33" s="213"/>
      <c r="AD33" s="213"/>
      <c r="AE33" s="213"/>
      <c r="AF33" s="213"/>
      <c r="AG33" s="213" t="s">
        <v>119</v>
      </c>
      <c r="AH33" s="213">
        <v>5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43">
        <v>14</v>
      </c>
      <c r="B34" s="244" t="s">
        <v>152</v>
      </c>
      <c r="C34" s="261" t="s">
        <v>153</v>
      </c>
      <c r="D34" s="245" t="s">
        <v>108</v>
      </c>
      <c r="E34" s="246">
        <v>300</v>
      </c>
      <c r="F34" s="247"/>
      <c r="G34" s="248">
        <f>ROUND(E34*F34,2)</f>
        <v>0</v>
      </c>
      <c r="H34" s="233"/>
      <c r="I34" s="232">
        <f>ROUND(E34*H34,2)</f>
        <v>0</v>
      </c>
      <c r="J34" s="233"/>
      <c r="K34" s="232">
        <f>ROUND(E34*J34,2)</f>
        <v>0</v>
      </c>
      <c r="L34" s="232">
        <v>21</v>
      </c>
      <c r="M34" s="232">
        <f>G34*(1+L34/100)</f>
        <v>0</v>
      </c>
      <c r="N34" s="232">
        <v>3.0000000000000001E-5</v>
      </c>
      <c r="O34" s="232">
        <f>ROUND(E34*N34,2)</f>
        <v>0.01</v>
      </c>
      <c r="P34" s="232">
        <v>0</v>
      </c>
      <c r="Q34" s="232">
        <f>ROUND(E34*P34,2)</f>
        <v>0</v>
      </c>
      <c r="R34" s="232"/>
      <c r="S34" s="232" t="s">
        <v>109</v>
      </c>
      <c r="T34" s="232" t="s">
        <v>154</v>
      </c>
      <c r="U34" s="232">
        <v>0.06</v>
      </c>
      <c r="V34" s="232">
        <f>ROUND(E34*U34,2)</f>
        <v>18</v>
      </c>
      <c r="W34" s="232"/>
      <c r="X34" s="232" t="s">
        <v>155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156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30"/>
      <c r="B35" s="231"/>
      <c r="C35" s="263" t="s">
        <v>157</v>
      </c>
      <c r="D35" s="255"/>
      <c r="E35" s="255"/>
      <c r="F35" s="255"/>
      <c r="G35" s="255"/>
      <c r="H35" s="232"/>
      <c r="I35" s="232"/>
      <c r="J35" s="232"/>
      <c r="K35" s="232"/>
      <c r="L35" s="232"/>
      <c r="M35" s="232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13"/>
      <c r="Z35" s="213"/>
      <c r="AA35" s="213"/>
      <c r="AB35" s="213"/>
      <c r="AC35" s="213"/>
      <c r="AD35" s="213"/>
      <c r="AE35" s="213"/>
      <c r="AF35" s="213"/>
      <c r="AG35" s="213" t="s">
        <v>158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30"/>
      <c r="B36" s="231"/>
      <c r="C36" s="262" t="s">
        <v>159</v>
      </c>
      <c r="D36" s="234"/>
      <c r="E36" s="235">
        <v>300</v>
      </c>
      <c r="F36" s="232"/>
      <c r="G36" s="232"/>
      <c r="H36" s="232"/>
      <c r="I36" s="232"/>
      <c r="J36" s="232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13"/>
      <c r="Z36" s="213"/>
      <c r="AA36" s="213"/>
      <c r="AB36" s="213"/>
      <c r="AC36" s="213"/>
      <c r="AD36" s="213"/>
      <c r="AE36" s="213"/>
      <c r="AF36" s="213"/>
      <c r="AG36" s="213" t="s">
        <v>119</v>
      </c>
      <c r="AH36" s="213">
        <v>5</v>
      </c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43">
        <v>15</v>
      </c>
      <c r="B37" s="244" t="s">
        <v>160</v>
      </c>
      <c r="C37" s="261" t="s">
        <v>161</v>
      </c>
      <c r="D37" s="245" t="s">
        <v>108</v>
      </c>
      <c r="E37" s="246">
        <v>100</v>
      </c>
      <c r="F37" s="247"/>
      <c r="G37" s="248">
        <f>ROUND(E37*F37,2)</f>
        <v>0</v>
      </c>
      <c r="H37" s="233"/>
      <c r="I37" s="232">
        <f>ROUND(E37*H37,2)</f>
        <v>0</v>
      </c>
      <c r="J37" s="233"/>
      <c r="K37" s="232">
        <f>ROUND(E37*J37,2)</f>
        <v>0</v>
      </c>
      <c r="L37" s="232">
        <v>21</v>
      </c>
      <c r="M37" s="232">
        <f>G37*(1+L37/100)</f>
        <v>0</v>
      </c>
      <c r="N37" s="232">
        <v>3.0000000000000001E-5</v>
      </c>
      <c r="O37" s="232">
        <f>ROUND(E37*N37,2)</f>
        <v>0</v>
      </c>
      <c r="P37" s="232">
        <v>0</v>
      </c>
      <c r="Q37" s="232">
        <f>ROUND(E37*P37,2)</f>
        <v>0</v>
      </c>
      <c r="R37" s="232"/>
      <c r="S37" s="232" t="s">
        <v>109</v>
      </c>
      <c r="T37" s="232" t="s">
        <v>109</v>
      </c>
      <c r="U37" s="232">
        <v>0.113</v>
      </c>
      <c r="V37" s="232">
        <f>ROUND(E37*U37,2)</f>
        <v>11.3</v>
      </c>
      <c r="W37" s="232"/>
      <c r="X37" s="232" t="s">
        <v>155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156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30"/>
      <c r="B38" s="231"/>
      <c r="C38" s="263" t="s">
        <v>157</v>
      </c>
      <c r="D38" s="255"/>
      <c r="E38" s="255"/>
      <c r="F38" s="255"/>
      <c r="G38" s="255"/>
      <c r="H38" s="232"/>
      <c r="I38" s="232"/>
      <c r="J38" s="232"/>
      <c r="K38" s="232"/>
      <c r="L38" s="232"/>
      <c r="M38" s="232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13"/>
      <c r="Z38" s="213"/>
      <c r="AA38" s="213"/>
      <c r="AB38" s="213"/>
      <c r="AC38" s="213"/>
      <c r="AD38" s="213"/>
      <c r="AE38" s="213"/>
      <c r="AF38" s="213"/>
      <c r="AG38" s="213" t="s">
        <v>158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30"/>
      <c r="B39" s="231"/>
      <c r="C39" s="262" t="s">
        <v>162</v>
      </c>
      <c r="D39" s="234"/>
      <c r="E39" s="235">
        <v>100</v>
      </c>
      <c r="F39" s="232"/>
      <c r="G39" s="232"/>
      <c r="H39" s="232"/>
      <c r="I39" s="232"/>
      <c r="J39" s="232"/>
      <c r="K39" s="232"/>
      <c r="L39" s="232"/>
      <c r="M39" s="232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13"/>
      <c r="Z39" s="213"/>
      <c r="AA39" s="213"/>
      <c r="AB39" s="213"/>
      <c r="AC39" s="213"/>
      <c r="AD39" s="213"/>
      <c r="AE39" s="213"/>
      <c r="AF39" s="213"/>
      <c r="AG39" s="213" t="s">
        <v>119</v>
      </c>
      <c r="AH39" s="213">
        <v>5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43">
        <v>16</v>
      </c>
      <c r="B40" s="244" t="s">
        <v>163</v>
      </c>
      <c r="C40" s="261" t="s">
        <v>164</v>
      </c>
      <c r="D40" s="245" t="s">
        <v>108</v>
      </c>
      <c r="E40" s="246">
        <v>300</v>
      </c>
      <c r="F40" s="247"/>
      <c r="G40" s="248">
        <f>ROUND(E40*F40,2)</f>
        <v>0</v>
      </c>
      <c r="H40" s="233"/>
      <c r="I40" s="232">
        <f>ROUND(E40*H40,2)</f>
        <v>0</v>
      </c>
      <c r="J40" s="233"/>
      <c r="K40" s="232">
        <f>ROUND(E40*J40,2)</f>
        <v>0</v>
      </c>
      <c r="L40" s="232">
        <v>21</v>
      </c>
      <c r="M40" s="232">
        <f>G40*(1+L40/100)</f>
        <v>0</v>
      </c>
      <c r="N40" s="232">
        <v>2.0000000000000001E-4</v>
      </c>
      <c r="O40" s="232">
        <f>ROUND(E40*N40,2)</f>
        <v>0.06</v>
      </c>
      <c r="P40" s="232">
        <v>0</v>
      </c>
      <c r="Q40" s="232">
        <f>ROUND(E40*P40,2)</f>
        <v>0</v>
      </c>
      <c r="R40" s="232"/>
      <c r="S40" s="232" t="s">
        <v>109</v>
      </c>
      <c r="T40" s="232" t="s">
        <v>109</v>
      </c>
      <c r="U40" s="232">
        <v>1.9259999999999999E-2</v>
      </c>
      <c r="V40" s="232">
        <f>ROUND(E40*U40,2)</f>
        <v>5.78</v>
      </c>
      <c r="W40" s="232"/>
      <c r="X40" s="232" t="s">
        <v>155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156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30"/>
      <c r="B41" s="231"/>
      <c r="C41" s="263" t="s">
        <v>165</v>
      </c>
      <c r="D41" s="255"/>
      <c r="E41" s="255"/>
      <c r="F41" s="255"/>
      <c r="G41" s="255"/>
      <c r="H41" s="232"/>
      <c r="I41" s="232"/>
      <c r="J41" s="232"/>
      <c r="K41" s="232"/>
      <c r="L41" s="232"/>
      <c r="M41" s="232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13"/>
      <c r="Z41" s="213"/>
      <c r="AA41" s="213"/>
      <c r="AB41" s="213"/>
      <c r="AC41" s="213"/>
      <c r="AD41" s="213"/>
      <c r="AE41" s="213"/>
      <c r="AF41" s="213"/>
      <c r="AG41" s="213" t="s">
        <v>158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30"/>
      <c r="B42" s="231"/>
      <c r="C42" s="262" t="s">
        <v>159</v>
      </c>
      <c r="D42" s="234"/>
      <c r="E42" s="235">
        <v>300</v>
      </c>
      <c r="F42" s="232"/>
      <c r="G42" s="232"/>
      <c r="H42" s="232"/>
      <c r="I42" s="232"/>
      <c r="J42" s="232"/>
      <c r="K42" s="232"/>
      <c r="L42" s="232"/>
      <c r="M42" s="232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13"/>
      <c r="Z42" s="213"/>
      <c r="AA42" s="213"/>
      <c r="AB42" s="213"/>
      <c r="AC42" s="213"/>
      <c r="AD42" s="213"/>
      <c r="AE42" s="213"/>
      <c r="AF42" s="213"/>
      <c r="AG42" s="213" t="s">
        <v>119</v>
      </c>
      <c r="AH42" s="213">
        <v>5</v>
      </c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43">
        <v>17</v>
      </c>
      <c r="B43" s="244" t="s">
        <v>166</v>
      </c>
      <c r="C43" s="261" t="s">
        <v>167</v>
      </c>
      <c r="D43" s="245" t="s">
        <v>108</v>
      </c>
      <c r="E43" s="246">
        <v>100</v>
      </c>
      <c r="F43" s="247"/>
      <c r="G43" s="248">
        <f>ROUND(E43*F43,2)</f>
        <v>0</v>
      </c>
      <c r="H43" s="233"/>
      <c r="I43" s="232">
        <f>ROUND(E43*H43,2)</f>
        <v>0</v>
      </c>
      <c r="J43" s="233"/>
      <c r="K43" s="232">
        <f>ROUND(E43*J43,2)</f>
        <v>0</v>
      </c>
      <c r="L43" s="232">
        <v>21</v>
      </c>
      <c r="M43" s="232">
        <f>G43*(1+L43/100)</f>
        <v>0</v>
      </c>
      <c r="N43" s="232">
        <v>2.0000000000000001E-4</v>
      </c>
      <c r="O43" s="232">
        <f>ROUND(E43*N43,2)</f>
        <v>0.02</v>
      </c>
      <c r="P43" s="232">
        <v>0</v>
      </c>
      <c r="Q43" s="232">
        <f>ROUND(E43*P43,2)</f>
        <v>0</v>
      </c>
      <c r="R43" s="232"/>
      <c r="S43" s="232" t="s">
        <v>109</v>
      </c>
      <c r="T43" s="232" t="s">
        <v>109</v>
      </c>
      <c r="U43" s="232">
        <v>2.5409999999999999E-2</v>
      </c>
      <c r="V43" s="232">
        <f>ROUND(E43*U43,2)</f>
        <v>2.54</v>
      </c>
      <c r="W43" s="232"/>
      <c r="X43" s="232" t="s">
        <v>155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156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30"/>
      <c r="B44" s="231"/>
      <c r="C44" s="263" t="s">
        <v>165</v>
      </c>
      <c r="D44" s="255"/>
      <c r="E44" s="255"/>
      <c r="F44" s="255"/>
      <c r="G44" s="255"/>
      <c r="H44" s="232"/>
      <c r="I44" s="232"/>
      <c r="J44" s="232"/>
      <c r="K44" s="232"/>
      <c r="L44" s="232"/>
      <c r="M44" s="232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13"/>
      <c r="Z44" s="213"/>
      <c r="AA44" s="213"/>
      <c r="AB44" s="213"/>
      <c r="AC44" s="213"/>
      <c r="AD44" s="213"/>
      <c r="AE44" s="213"/>
      <c r="AF44" s="213"/>
      <c r="AG44" s="213" t="s">
        <v>158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30"/>
      <c r="B45" s="231"/>
      <c r="C45" s="262" t="s">
        <v>162</v>
      </c>
      <c r="D45" s="234"/>
      <c r="E45" s="235">
        <v>100</v>
      </c>
      <c r="F45" s="232"/>
      <c r="G45" s="232"/>
      <c r="H45" s="232"/>
      <c r="I45" s="232"/>
      <c r="J45" s="232"/>
      <c r="K45" s="232"/>
      <c r="L45" s="232"/>
      <c r="M45" s="232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13"/>
      <c r="Z45" s="213"/>
      <c r="AA45" s="213"/>
      <c r="AB45" s="213"/>
      <c r="AC45" s="213"/>
      <c r="AD45" s="213"/>
      <c r="AE45" s="213"/>
      <c r="AF45" s="213"/>
      <c r="AG45" s="213" t="s">
        <v>119</v>
      </c>
      <c r="AH45" s="213">
        <v>5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43">
        <v>18</v>
      </c>
      <c r="B46" s="244" t="s">
        <v>168</v>
      </c>
      <c r="C46" s="261" t="s">
        <v>169</v>
      </c>
      <c r="D46" s="245" t="s">
        <v>117</v>
      </c>
      <c r="E46" s="246">
        <v>24</v>
      </c>
      <c r="F46" s="247"/>
      <c r="G46" s="248">
        <f>ROUND(E46*F46,2)</f>
        <v>0</v>
      </c>
      <c r="H46" s="233"/>
      <c r="I46" s="232">
        <f>ROUND(E46*H46,2)</f>
        <v>0</v>
      </c>
      <c r="J46" s="233"/>
      <c r="K46" s="232">
        <f>ROUND(E46*J46,2)</f>
        <v>0</v>
      </c>
      <c r="L46" s="232">
        <v>21</v>
      </c>
      <c r="M46" s="232">
        <f>G46*(1+L46/100)</f>
        <v>0</v>
      </c>
      <c r="N46" s="232">
        <v>0.6</v>
      </c>
      <c r="O46" s="232">
        <f>ROUND(E46*N46,2)</f>
        <v>14.4</v>
      </c>
      <c r="P46" s="232">
        <v>0</v>
      </c>
      <c r="Q46" s="232">
        <f>ROUND(E46*P46,2)</f>
        <v>0</v>
      </c>
      <c r="R46" s="232" t="s">
        <v>170</v>
      </c>
      <c r="S46" s="232" t="s">
        <v>109</v>
      </c>
      <c r="T46" s="232" t="s">
        <v>109</v>
      </c>
      <c r="U46" s="232">
        <v>0</v>
      </c>
      <c r="V46" s="232">
        <f>ROUND(E46*U46,2)</f>
        <v>0</v>
      </c>
      <c r="W46" s="232"/>
      <c r="X46" s="232" t="s">
        <v>171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172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30"/>
      <c r="B47" s="231"/>
      <c r="C47" s="262" t="s">
        <v>173</v>
      </c>
      <c r="D47" s="234"/>
      <c r="E47" s="235">
        <v>18</v>
      </c>
      <c r="F47" s="232"/>
      <c r="G47" s="232"/>
      <c r="H47" s="232"/>
      <c r="I47" s="232"/>
      <c r="J47" s="232"/>
      <c r="K47" s="232"/>
      <c r="L47" s="232"/>
      <c r="M47" s="232"/>
      <c r="N47" s="232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13"/>
      <c r="Z47" s="213"/>
      <c r="AA47" s="213"/>
      <c r="AB47" s="213"/>
      <c r="AC47" s="213"/>
      <c r="AD47" s="213"/>
      <c r="AE47" s="213"/>
      <c r="AF47" s="213"/>
      <c r="AG47" s="213" t="s">
        <v>119</v>
      </c>
      <c r="AH47" s="213">
        <v>5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30"/>
      <c r="B48" s="231"/>
      <c r="C48" s="262" t="s">
        <v>174</v>
      </c>
      <c r="D48" s="234"/>
      <c r="E48" s="235">
        <v>6</v>
      </c>
      <c r="F48" s="232"/>
      <c r="G48" s="232"/>
      <c r="H48" s="232"/>
      <c r="I48" s="232"/>
      <c r="J48" s="232"/>
      <c r="K48" s="232"/>
      <c r="L48" s="232"/>
      <c r="M48" s="232"/>
      <c r="N48" s="232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13"/>
      <c r="Z48" s="213"/>
      <c r="AA48" s="213"/>
      <c r="AB48" s="213"/>
      <c r="AC48" s="213"/>
      <c r="AD48" s="213"/>
      <c r="AE48" s="213"/>
      <c r="AF48" s="213"/>
      <c r="AG48" s="213" t="s">
        <v>119</v>
      </c>
      <c r="AH48" s="213">
        <v>5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43">
        <v>19</v>
      </c>
      <c r="B49" s="244" t="s">
        <v>175</v>
      </c>
      <c r="C49" s="261" t="s">
        <v>176</v>
      </c>
      <c r="D49" s="245" t="s">
        <v>117</v>
      </c>
      <c r="E49" s="246">
        <v>0.1</v>
      </c>
      <c r="F49" s="247"/>
      <c r="G49" s="248">
        <f>ROUND(E49*F49,2)</f>
        <v>0</v>
      </c>
      <c r="H49" s="233"/>
      <c r="I49" s="232">
        <f>ROUND(E49*H49,2)</f>
        <v>0</v>
      </c>
      <c r="J49" s="233"/>
      <c r="K49" s="232">
        <f>ROUND(E49*J49,2)</f>
        <v>0</v>
      </c>
      <c r="L49" s="232">
        <v>21</v>
      </c>
      <c r="M49" s="232">
        <f>G49*(1+L49/100)</f>
        <v>0</v>
      </c>
      <c r="N49" s="232">
        <v>1.67</v>
      </c>
      <c r="O49" s="232">
        <f>ROUND(E49*N49,2)</f>
        <v>0.17</v>
      </c>
      <c r="P49" s="232">
        <v>0</v>
      </c>
      <c r="Q49" s="232">
        <f>ROUND(E49*P49,2)</f>
        <v>0</v>
      </c>
      <c r="R49" s="232" t="s">
        <v>170</v>
      </c>
      <c r="S49" s="232" t="s">
        <v>109</v>
      </c>
      <c r="T49" s="232" t="s">
        <v>109</v>
      </c>
      <c r="U49" s="232">
        <v>0</v>
      </c>
      <c r="V49" s="232">
        <f>ROUND(E49*U49,2)</f>
        <v>0</v>
      </c>
      <c r="W49" s="232"/>
      <c r="X49" s="232" t="s">
        <v>171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172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30"/>
      <c r="B50" s="231"/>
      <c r="C50" s="263" t="s">
        <v>177</v>
      </c>
      <c r="D50" s="255"/>
      <c r="E50" s="255"/>
      <c r="F50" s="255"/>
      <c r="G50" s="255"/>
      <c r="H50" s="232"/>
      <c r="I50" s="232"/>
      <c r="J50" s="232"/>
      <c r="K50" s="232"/>
      <c r="L50" s="232"/>
      <c r="M50" s="232"/>
      <c r="N50" s="232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13"/>
      <c r="Z50" s="213"/>
      <c r="AA50" s="213"/>
      <c r="AB50" s="213"/>
      <c r="AC50" s="213"/>
      <c r="AD50" s="213"/>
      <c r="AE50" s="213"/>
      <c r="AF50" s="213"/>
      <c r="AG50" s="213" t="s">
        <v>158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30"/>
      <c r="B51" s="231"/>
      <c r="C51" s="262" t="s">
        <v>178</v>
      </c>
      <c r="D51" s="234"/>
      <c r="E51" s="235">
        <v>0.1</v>
      </c>
      <c r="F51" s="232"/>
      <c r="G51" s="232"/>
      <c r="H51" s="232"/>
      <c r="I51" s="232"/>
      <c r="J51" s="232"/>
      <c r="K51" s="232"/>
      <c r="L51" s="232"/>
      <c r="M51" s="232"/>
      <c r="N51" s="232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13"/>
      <c r="Z51" s="213"/>
      <c r="AA51" s="213"/>
      <c r="AB51" s="213"/>
      <c r="AC51" s="213"/>
      <c r="AD51" s="213"/>
      <c r="AE51" s="213"/>
      <c r="AF51" s="213"/>
      <c r="AG51" s="213" t="s">
        <v>119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ht="22.5" outlineLevel="1" x14ac:dyDescent="0.2">
      <c r="A52" s="243">
        <v>20</v>
      </c>
      <c r="B52" s="244" t="s">
        <v>179</v>
      </c>
      <c r="C52" s="261" t="s">
        <v>180</v>
      </c>
      <c r="D52" s="245" t="s">
        <v>181</v>
      </c>
      <c r="E52" s="246">
        <v>44</v>
      </c>
      <c r="F52" s="247"/>
      <c r="G52" s="248">
        <f>ROUND(E52*F52,2)</f>
        <v>0</v>
      </c>
      <c r="H52" s="233"/>
      <c r="I52" s="232">
        <f>ROUND(E52*H52,2)</f>
        <v>0</v>
      </c>
      <c r="J52" s="233"/>
      <c r="K52" s="232">
        <f>ROUND(E52*J52,2)</f>
        <v>0</v>
      </c>
      <c r="L52" s="232">
        <v>21</v>
      </c>
      <c r="M52" s="232">
        <f>G52*(1+L52/100)</f>
        <v>0</v>
      </c>
      <c r="N52" s="232">
        <v>1</v>
      </c>
      <c r="O52" s="232">
        <f>ROUND(E52*N52,2)</f>
        <v>44</v>
      </c>
      <c r="P52" s="232">
        <v>0</v>
      </c>
      <c r="Q52" s="232">
        <f>ROUND(E52*P52,2)</f>
        <v>0</v>
      </c>
      <c r="R52" s="232" t="s">
        <v>170</v>
      </c>
      <c r="S52" s="232" t="s">
        <v>109</v>
      </c>
      <c r="T52" s="232" t="s">
        <v>109</v>
      </c>
      <c r="U52" s="232">
        <v>0</v>
      </c>
      <c r="V52" s="232">
        <f>ROUND(E52*U52,2)</f>
        <v>0</v>
      </c>
      <c r="W52" s="232"/>
      <c r="X52" s="232" t="s">
        <v>171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172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30"/>
      <c r="B53" s="231"/>
      <c r="C53" s="262" t="s">
        <v>182</v>
      </c>
      <c r="D53" s="234"/>
      <c r="E53" s="235">
        <v>33</v>
      </c>
      <c r="F53" s="232"/>
      <c r="G53" s="232"/>
      <c r="H53" s="232"/>
      <c r="I53" s="232"/>
      <c r="J53" s="232"/>
      <c r="K53" s="232"/>
      <c r="L53" s="232"/>
      <c r="M53" s="232"/>
      <c r="N53" s="232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13"/>
      <c r="Z53" s="213"/>
      <c r="AA53" s="213"/>
      <c r="AB53" s="213"/>
      <c r="AC53" s="213"/>
      <c r="AD53" s="213"/>
      <c r="AE53" s="213"/>
      <c r="AF53" s="213"/>
      <c r="AG53" s="213" t="s">
        <v>119</v>
      </c>
      <c r="AH53" s="213">
        <v>5</v>
      </c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30"/>
      <c r="B54" s="231"/>
      <c r="C54" s="262" t="s">
        <v>183</v>
      </c>
      <c r="D54" s="234"/>
      <c r="E54" s="235">
        <v>11</v>
      </c>
      <c r="F54" s="232"/>
      <c r="G54" s="232"/>
      <c r="H54" s="232"/>
      <c r="I54" s="232"/>
      <c r="J54" s="232"/>
      <c r="K54" s="232"/>
      <c r="L54" s="232"/>
      <c r="M54" s="232"/>
      <c r="N54" s="232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13"/>
      <c r="Z54" s="213"/>
      <c r="AA54" s="213"/>
      <c r="AB54" s="213"/>
      <c r="AC54" s="213"/>
      <c r="AD54" s="213"/>
      <c r="AE54" s="213"/>
      <c r="AF54" s="213"/>
      <c r="AG54" s="213" t="s">
        <v>119</v>
      </c>
      <c r="AH54" s="213">
        <v>5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x14ac:dyDescent="0.2">
      <c r="A55" s="237" t="s">
        <v>104</v>
      </c>
      <c r="B55" s="238" t="s">
        <v>59</v>
      </c>
      <c r="C55" s="259" t="s">
        <v>60</v>
      </c>
      <c r="D55" s="239"/>
      <c r="E55" s="240"/>
      <c r="F55" s="241"/>
      <c r="G55" s="242">
        <f>SUMIF(AG56:AG67,"&lt;&gt;NOR",G56:G67)</f>
        <v>0</v>
      </c>
      <c r="H55" s="236"/>
      <c r="I55" s="236">
        <f>SUM(I56:I67)</f>
        <v>0</v>
      </c>
      <c r="J55" s="236"/>
      <c r="K55" s="236">
        <f>SUM(K56:K67)</f>
        <v>0</v>
      </c>
      <c r="L55" s="236"/>
      <c r="M55" s="236">
        <f>SUM(M56:M67)</f>
        <v>0</v>
      </c>
      <c r="N55" s="236"/>
      <c r="O55" s="236">
        <f>SUM(O56:O67)</f>
        <v>36.450000000000003</v>
      </c>
      <c r="P55" s="236"/>
      <c r="Q55" s="236">
        <f>SUM(Q56:Q67)</f>
        <v>0</v>
      </c>
      <c r="R55" s="236"/>
      <c r="S55" s="236"/>
      <c r="T55" s="236"/>
      <c r="U55" s="236"/>
      <c r="V55" s="236">
        <f>SUM(V56:V67)</f>
        <v>21.58</v>
      </c>
      <c r="W55" s="236"/>
      <c r="X55" s="236"/>
      <c r="AG55" t="s">
        <v>105</v>
      </c>
    </row>
    <row r="56" spans="1:60" outlineLevel="1" x14ac:dyDescent="0.2">
      <c r="A56" s="243">
        <v>21</v>
      </c>
      <c r="B56" s="244" t="s">
        <v>184</v>
      </c>
      <c r="C56" s="261" t="s">
        <v>185</v>
      </c>
      <c r="D56" s="245" t="s">
        <v>114</v>
      </c>
      <c r="E56" s="246">
        <v>50</v>
      </c>
      <c r="F56" s="247"/>
      <c r="G56" s="248">
        <f>ROUND(E56*F56,2)</f>
        <v>0</v>
      </c>
      <c r="H56" s="233"/>
      <c r="I56" s="232">
        <f>ROUND(E56*H56,2)</f>
        <v>0</v>
      </c>
      <c r="J56" s="233"/>
      <c r="K56" s="232">
        <f>ROUND(E56*J56,2)</f>
        <v>0</v>
      </c>
      <c r="L56" s="232">
        <v>21</v>
      </c>
      <c r="M56" s="232">
        <f>G56*(1+L56/100)</f>
        <v>0</v>
      </c>
      <c r="N56" s="232">
        <v>0.22106999999999999</v>
      </c>
      <c r="O56" s="232">
        <f>ROUND(E56*N56,2)</f>
        <v>11.05</v>
      </c>
      <c r="P56" s="232">
        <v>0</v>
      </c>
      <c r="Q56" s="232">
        <f>ROUND(E56*P56,2)</f>
        <v>0</v>
      </c>
      <c r="R56" s="232"/>
      <c r="S56" s="232" t="s">
        <v>109</v>
      </c>
      <c r="T56" s="232" t="s">
        <v>109</v>
      </c>
      <c r="U56" s="232">
        <v>0.185</v>
      </c>
      <c r="V56" s="232">
        <f>ROUND(E56*U56,2)</f>
        <v>9.25</v>
      </c>
      <c r="W56" s="232"/>
      <c r="X56" s="232" t="s">
        <v>110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111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30"/>
      <c r="B57" s="231"/>
      <c r="C57" s="262" t="s">
        <v>186</v>
      </c>
      <c r="D57" s="234"/>
      <c r="E57" s="235">
        <v>50</v>
      </c>
      <c r="F57" s="232"/>
      <c r="G57" s="232"/>
      <c r="H57" s="232"/>
      <c r="I57" s="232"/>
      <c r="J57" s="232"/>
      <c r="K57" s="232"/>
      <c r="L57" s="232"/>
      <c r="M57" s="232"/>
      <c r="N57" s="232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13"/>
      <c r="Z57" s="213"/>
      <c r="AA57" s="213"/>
      <c r="AB57" s="213"/>
      <c r="AC57" s="213"/>
      <c r="AD57" s="213"/>
      <c r="AE57" s="213"/>
      <c r="AF57" s="213"/>
      <c r="AG57" s="213" t="s">
        <v>119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43">
        <v>22</v>
      </c>
      <c r="B58" s="244" t="s">
        <v>187</v>
      </c>
      <c r="C58" s="261" t="s">
        <v>188</v>
      </c>
      <c r="D58" s="245" t="s">
        <v>117</v>
      </c>
      <c r="E58" s="246">
        <v>8</v>
      </c>
      <c r="F58" s="247"/>
      <c r="G58" s="248">
        <f>ROUND(E58*F58,2)</f>
        <v>0</v>
      </c>
      <c r="H58" s="233"/>
      <c r="I58" s="232">
        <f>ROUND(E58*H58,2)</f>
        <v>0</v>
      </c>
      <c r="J58" s="233"/>
      <c r="K58" s="232">
        <f>ROUND(E58*J58,2)</f>
        <v>0</v>
      </c>
      <c r="L58" s="232">
        <v>21</v>
      </c>
      <c r="M58" s="232">
        <f>G58*(1+L58/100)</f>
        <v>0</v>
      </c>
      <c r="N58" s="232">
        <v>2.16</v>
      </c>
      <c r="O58" s="232">
        <f>ROUND(E58*N58,2)</f>
        <v>17.28</v>
      </c>
      <c r="P58" s="232">
        <v>0</v>
      </c>
      <c r="Q58" s="232">
        <f>ROUND(E58*P58,2)</f>
        <v>0</v>
      </c>
      <c r="R58" s="232"/>
      <c r="S58" s="232" t="s">
        <v>109</v>
      </c>
      <c r="T58" s="232" t="s">
        <v>109</v>
      </c>
      <c r="U58" s="232">
        <v>1.085</v>
      </c>
      <c r="V58" s="232">
        <f>ROUND(E58*U58,2)</f>
        <v>8.68</v>
      </c>
      <c r="W58" s="232"/>
      <c r="X58" s="232" t="s">
        <v>110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111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30"/>
      <c r="B59" s="231"/>
      <c r="C59" s="262" t="s">
        <v>189</v>
      </c>
      <c r="D59" s="234"/>
      <c r="E59" s="235">
        <v>8</v>
      </c>
      <c r="F59" s="232"/>
      <c r="G59" s="232"/>
      <c r="H59" s="232"/>
      <c r="I59" s="232"/>
      <c r="J59" s="232"/>
      <c r="K59" s="232"/>
      <c r="L59" s="232"/>
      <c r="M59" s="232"/>
      <c r="N59" s="232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13"/>
      <c r="Z59" s="213"/>
      <c r="AA59" s="213"/>
      <c r="AB59" s="213"/>
      <c r="AC59" s="213"/>
      <c r="AD59" s="213"/>
      <c r="AE59" s="213"/>
      <c r="AF59" s="213"/>
      <c r="AG59" s="213" t="s">
        <v>119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43">
        <v>23</v>
      </c>
      <c r="B60" s="244" t="s">
        <v>190</v>
      </c>
      <c r="C60" s="261" t="s">
        <v>191</v>
      </c>
      <c r="D60" s="245" t="s">
        <v>117</v>
      </c>
      <c r="E60" s="246">
        <v>3.2</v>
      </c>
      <c r="F60" s="247"/>
      <c r="G60" s="248">
        <f>ROUND(E60*F60,2)</f>
        <v>0</v>
      </c>
      <c r="H60" s="233"/>
      <c r="I60" s="232">
        <f>ROUND(E60*H60,2)</f>
        <v>0</v>
      </c>
      <c r="J60" s="233"/>
      <c r="K60" s="232">
        <f>ROUND(E60*J60,2)</f>
        <v>0</v>
      </c>
      <c r="L60" s="232">
        <v>21</v>
      </c>
      <c r="M60" s="232">
        <f>G60*(1+L60/100)</f>
        <v>0</v>
      </c>
      <c r="N60" s="232">
        <v>2.5249999999999999</v>
      </c>
      <c r="O60" s="232">
        <f>ROUND(E60*N60,2)</f>
        <v>8.08</v>
      </c>
      <c r="P60" s="232">
        <v>0</v>
      </c>
      <c r="Q60" s="232">
        <f>ROUND(E60*P60,2)</f>
        <v>0</v>
      </c>
      <c r="R60" s="232"/>
      <c r="S60" s="232" t="s">
        <v>109</v>
      </c>
      <c r="T60" s="232" t="s">
        <v>109</v>
      </c>
      <c r="U60" s="232">
        <v>0.48</v>
      </c>
      <c r="V60" s="232">
        <f>ROUND(E60*U60,2)</f>
        <v>1.54</v>
      </c>
      <c r="W60" s="232"/>
      <c r="X60" s="232" t="s">
        <v>110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111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30"/>
      <c r="B61" s="231"/>
      <c r="C61" s="262" t="s">
        <v>192</v>
      </c>
      <c r="D61" s="234"/>
      <c r="E61" s="235">
        <v>3.2</v>
      </c>
      <c r="F61" s="232"/>
      <c r="G61" s="232"/>
      <c r="H61" s="232"/>
      <c r="I61" s="232"/>
      <c r="J61" s="232"/>
      <c r="K61" s="232"/>
      <c r="L61" s="232"/>
      <c r="M61" s="232"/>
      <c r="N61" s="232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13"/>
      <c r="Z61" s="213"/>
      <c r="AA61" s="213"/>
      <c r="AB61" s="213"/>
      <c r="AC61" s="213"/>
      <c r="AD61" s="213"/>
      <c r="AE61" s="213"/>
      <c r="AF61" s="213"/>
      <c r="AG61" s="213" t="s">
        <v>119</v>
      </c>
      <c r="AH61" s="213">
        <v>0</v>
      </c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43">
        <v>24</v>
      </c>
      <c r="B62" s="244" t="s">
        <v>193</v>
      </c>
      <c r="C62" s="261" t="s">
        <v>194</v>
      </c>
      <c r="D62" s="245" t="s">
        <v>108</v>
      </c>
      <c r="E62" s="246">
        <v>48</v>
      </c>
      <c r="F62" s="247"/>
      <c r="G62" s="248">
        <f>ROUND(E62*F62,2)</f>
        <v>0</v>
      </c>
      <c r="H62" s="233"/>
      <c r="I62" s="232">
        <f>ROUND(E62*H62,2)</f>
        <v>0</v>
      </c>
      <c r="J62" s="233"/>
      <c r="K62" s="232">
        <f>ROUND(E62*J62,2)</f>
        <v>0</v>
      </c>
      <c r="L62" s="232">
        <v>21</v>
      </c>
      <c r="M62" s="232">
        <f>G62*(1+L62/100)</f>
        <v>0</v>
      </c>
      <c r="N62" s="232">
        <v>3.0000000000000001E-5</v>
      </c>
      <c r="O62" s="232">
        <f>ROUND(E62*N62,2)</f>
        <v>0</v>
      </c>
      <c r="P62" s="232">
        <v>0</v>
      </c>
      <c r="Q62" s="232">
        <f>ROUND(E62*P62,2)</f>
        <v>0</v>
      </c>
      <c r="R62" s="232"/>
      <c r="S62" s="232" t="s">
        <v>109</v>
      </c>
      <c r="T62" s="232" t="s">
        <v>109</v>
      </c>
      <c r="U62" s="232">
        <v>4.3999999999999997E-2</v>
      </c>
      <c r="V62" s="232">
        <f>ROUND(E62*U62,2)</f>
        <v>2.11</v>
      </c>
      <c r="W62" s="232"/>
      <c r="X62" s="232" t="s">
        <v>110</v>
      </c>
      <c r="Y62" s="213"/>
      <c r="Z62" s="213"/>
      <c r="AA62" s="213"/>
      <c r="AB62" s="213"/>
      <c r="AC62" s="213"/>
      <c r="AD62" s="213"/>
      <c r="AE62" s="213"/>
      <c r="AF62" s="213"/>
      <c r="AG62" s="213" t="s">
        <v>111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30"/>
      <c r="B63" s="231"/>
      <c r="C63" s="262" t="s">
        <v>195</v>
      </c>
      <c r="D63" s="234"/>
      <c r="E63" s="235">
        <v>48</v>
      </c>
      <c r="F63" s="232"/>
      <c r="G63" s="232"/>
      <c r="H63" s="232"/>
      <c r="I63" s="232"/>
      <c r="J63" s="232"/>
      <c r="K63" s="232"/>
      <c r="L63" s="232"/>
      <c r="M63" s="232"/>
      <c r="N63" s="232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13"/>
      <c r="Z63" s="213"/>
      <c r="AA63" s="213"/>
      <c r="AB63" s="213"/>
      <c r="AC63" s="213"/>
      <c r="AD63" s="213"/>
      <c r="AE63" s="213"/>
      <c r="AF63" s="213"/>
      <c r="AG63" s="213" t="s">
        <v>119</v>
      </c>
      <c r="AH63" s="213">
        <v>0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43">
        <v>25</v>
      </c>
      <c r="B64" s="244" t="s">
        <v>196</v>
      </c>
      <c r="C64" s="261" t="s">
        <v>197</v>
      </c>
      <c r="D64" s="245" t="s">
        <v>114</v>
      </c>
      <c r="E64" s="246">
        <v>50</v>
      </c>
      <c r="F64" s="247"/>
      <c r="G64" s="248">
        <f>ROUND(E64*F64,2)</f>
        <v>0</v>
      </c>
      <c r="H64" s="233"/>
      <c r="I64" s="232">
        <f>ROUND(E64*H64,2)</f>
        <v>0</v>
      </c>
      <c r="J64" s="233"/>
      <c r="K64" s="232">
        <f>ROUND(E64*J64,2)</f>
        <v>0</v>
      </c>
      <c r="L64" s="232">
        <v>21</v>
      </c>
      <c r="M64" s="232">
        <f>G64*(1+L64/100)</f>
        <v>0</v>
      </c>
      <c r="N64" s="232">
        <v>5.9999999999999995E-4</v>
      </c>
      <c r="O64" s="232">
        <f>ROUND(E64*N64,2)</f>
        <v>0.03</v>
      </c>
      <c r="P64" s="232">
        <v>0</v>
      </c>
      <c r="Q64" s="232">
        <f>ROUND(E64*P64,2)</f>
        <v>0</v>
      </c>
      <c r="R64" s="232" t="s">
        <v>170</v>
      </c>
      <c r="S64" s="232" t="s">
        <v>109</v>
      </c>
      <c r="T64" s="232" t="s">
        <v>109</v>
      </c>
      <c r="U64" s="232">
        <v>0</v>
      </c>
      <c r="V64" s="232">
        <f>ROUND(E64*U64,2)</f>
        <v>0</v>
      </c>
      <c r="W64" s="232"/>
      <c r="X64" s="232" t="s">
        <v>171</v>
      </c>
      <c r="Y64" s="213"/>
      <c r="Z64" s="213"/>
      <c r="AA64" s="213"/>
      <c r="AB64" s="213"/>
      <c r="AC64" s="213"/>
      <c r="AD64" s="213"/>
      <c r="AE64" s="213"/>
      <c r="AF64" s="213"/>
      <c r="AG64" s="213" t="s">
        <v>172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30"/>
      <c r="B65" s="231"/>
      <c r="C65" s="262" t="s">
        <v>198</v>
      </c>
      <c r="D65" s="234"/>
      <c r="E65" s="235">
        <v>50</v>
      </c>
      <c r="F65" s="232"/>
      <c r="G65" s="232"/>
      <c r="H65" s="232"/>
      <c r="I65" s="232"/>
      <c r="J65" s="232"/>
      <c r="K65" s="232"/>
      <c r="L65" s="232"/>
      <c r="M65" s="232"/>
      <c r="N65" s="232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13"/>
      <c r="Z65" s="213"/>
      <c r="AA65" s="213"/>
      <c r="AB65" s="213"/>
      <c r="AC65" s="213"/>
      <c r="AD65" s="213"/>
      <c r="AE65" s="213"/>
      <c r="AF65" s="213"/>
      <c r="AG65" s="213" t="s">
        <v>119</v>
      </c>
      <c r="AH65" s="213">
        <v>5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43">
        <v>26</v>
      </c>
      <c r="B66" s="244" t="s">
        <v>199</v>
      </c>
      <c r="C66" s="261" t="s">
        <v>200</v>
      </c>
      <c r="D66" s="245" t="s">
        <v>108</v>
      </c>
      <c r="E66" s="246">
        <v>48</v>
      </c>
      <c r="F66" s="247"/>
      <c r="G66" s="248">
        <f>ROUND(E66*F66,2)</f>
        <v>0</v>
      </c>
      <c r="H66" s="233"/>
      <c r="I66" s="232">
        <f>ROUND(E66*H66,2)</f>
        <v>0</v>
      </c>
      <c r="J66" s="233"/>
      <c r="K66" s="232">
        <f>ROUND(E66*J66,2)</f>
        <v>0</v>
      </c>
      <c r="L66" s="232">
        <v>21</v>
      </c>
      <c r="M66" s="232">
        <f>G66*(1+L66/100)</f>
        <v>0</v>
      </c>
      <c r="N66" s="232">
        <v>2.9999999999999997E-4</v>
      </c>
      <c r="O66" s="232">
        <f>ROUND(E66*N66,2)</f>
        <v>0.01</v>
      </c>
      <c r="P66" s="232">
        <v>0</v>
      </c>
      <c r="Q66" s="232">
        <f>ROUND(E66*P66,2)</f>
        <v>0</v>
      </c>
      <c r="R66" s="232" t="s">
        <v>170</v>
      </c>
      <c r="S66" s="232" t="s">
        <v>109</v>
      </c>
      <c r="T66" s="232" t="s">
        <v>109</v>
      </c>
      <c r="U66" s="232">
        <v>0</v>
      </c>
      <c r="V66" s="232">
        <f>ROUND(E66*U66,2)</f>
        <v>0</v>
      </c>
      <c r="W66" s="232"/>
      <c r="X66" s="232" t="s">
        <v>171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172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30"/>
      <c r="B67" s="231"/>
      <c r="C67" s="262" t="s">
        <v>201</v>
      </c>
      <c r="D67" s="234"/>
      <c r="E67" s="235">
        <v>48</v>
      </c>
      <c r="F67" s="232"/>
      <c r="G67" s="232"/>
      <c r="H67" s="232"/>
      <c r="I67" s="232"/>
      <c r="J67" s="232"/>
      <c r="K67" s="232"/>
      <c r="L67" s="232"/>
      <c r="M67" s="232"/>
      <c r="N67" s="232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13"/>
      <c r="Z67" s="213"/>
      <c r="AA67" s="213"/>
      <c r="AB67" s="213"/>
      <c r="AC67" s="213"/>
      <c r="AD67" s="213"/>
      <c r="AE67" s="213"/>
      <c r="AF67" s="213"/>
      <c r="AG67" s="213" t="s">
        <v>119</v>
      </c>
      <c r="AH67" s="213">
        <v>5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x14ac:dyDescent="0.2">
      <c r="A68" s="237" t="s">
        <v>104</v>
      </c>
      <c r="B68" s="238" t="s">
        <v>61</v>
      </c>
      <c r="C68" s="259" t="s">
        <v>62</v>
      </c>
      <c r="D68" s="239"/>
      <c r="E68" s="240"/>
      <c r="F68" s="241"/>
      <c r="G68" s="242">
        <f>SUMIF(AG69:AG92,"&lt;&gt;NOR",G69:G92)</f>
        <v>0</v>
      </c>
      <c r="H68" s="236"/>
      <c r="I68" s="236">
        <f>SUM(I69:I92)</f>
        <v>0</v>
      </c>
      <c r="J68" s="236"/>
      <c r="K68" s="236">
        <f>SUM(K69:K92)</f>
        <v>0</v>
      </c>
      <c r="L68" s="236"/>
      <c r="M68" s="236">
        <f>SUM(M69:M92)</f>
        <v>0</v>
      </c>
      <c r="N68" s="236"/>
      <c r="O68" s="236">
        <f>SUM(O69:O92)</f>
        <v>23.21</v>
      </c>
      <c r="P68" s="236"/>
      <c r="Q68" s="236">
        <f>SUM(Q69:Q92)</f>
        <v>0</v>
      </c>
      <c r="R68" s="236"/>
      <c r="S68" s="236"/>
      <c r="T68" s="236"/>
      <c r="U68" s="236"/>
      <c r="V68" s="236">
        <f>SUM(V69:V92)</f>
        <v>125.27</v>
      </c>
      <c r="W68" s="236"/>
      <c r="X68" s="236"/>
      <c r="AG68" t="s">
        <v>105</v>
      </c>
    </row>
    <row r="69" spans="1:60" outlineLevel="1" x14ac:dyDescent="0.2">
      <c r="A69" s="243">
        <v>27</v>
      </c>
      <c r="B69" s="244" t="s">
        <v>202</v>
      </c>
      <c r="C69" s="261" t="s">
        <v>203</v>
      </c>
      <c r="D69" s="245" t="s">
        <v>117</v>
      </c>
      <c r="E69" s="246">
        <v>6.68</v>
      </c>
      <c r="F69" s="247"/>
      <c r="G69" s="248">
        <f>ROUND(E69*F69,2)</f>
        <v>0</v>
      </c>
      <c r="H69" s="233"/>
      <c r="I69" s="232">
        <f>ROUND(E69*H69,2)</f>
        <v>0</v>
      </c>
      <c r="J69" s="233"/>
      <c r="K69" s="232">
        <f>ROUND(E69*J69,2)</f>
        <v>0</v>
      </c>
      <c r="L69" s="232">
        <v>21</v>
      </c>
      <c r="M69" s="232">
        <f>G69*(1+L69/100)</f>
        <v>0</v>
      </c>
      <c r="N69" s="232">
        <v>1.66875</v>
      </c>
      <c r="O69" s="232">
        <f>ROUND(E69*N69,2)</f>
        <v>11.15</v>
      </c>
      <c r="P69" s="232">
        <v>0</v>
      </c>
      <c r="Q69" s="232">
        <f>ROUND(E69*P69,2)</f>
        <v>0</v>
      </c>
      <c r="R69" s="232"/>
      <c r="S69" s="232" t="s">
        <v>109</v>
      </c>
      <c r="T69" s="232" t="s">
        <v>109</v>
      </c>
      <c r="U69" s="232">
        <v>1.1459999999999999</v>
      </c>
      <c r="V69" s="232">
        <f>ROUND(E69*U69,2)</f>
        <v>7.66</v>
      </c>
      <c r="W69" s="232"/>
      <c r="X69" s="232" t="s">
        <v>110</v>
      </c>
      <c r="Y69" s="213"/>
      <c r="Z69" s="213"/>
      <c r="AA69" s="213"/>
      <c r="AB69" s="213"/>
      <c r="AC69" s="213"/>
      <c r="AD69" s="213"/>
      <c r="AE69" s="213"/>
      <c r="AF69" s="213"/>
      <c r="AG69" s="213" t="s">
        <v>111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30"/>
      <c r="B70" s="231"/>
      <c r="C70" s="262" t="s">
        <v>204</v>
      </c>
      <c r="D70" s="234"/>
      <c r="E70" s="235">
        <v>4.008</v>
      </c>
      <c r="F70" s="232"/>
      <c r="G70" s="232"/>
      <c r="H70" s="232"/>
      <c r="I70" s="232"/>
      <c r="J70" s="232"/>
      <c r="K70" s="232"/>
      <c r="L70" s="232"/>
      <c r="M70" s="232"/>
      <c r="N70" s="232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13"/>
      <c r="Z70" s="213"/>
      <c r="AA70" s="213"/>
      <c r="AB70" s="213"/>
      <c r="AC70" s="213"/>
      <c r="AD70" s="213"/>
      <c r="AE70" s="213"/>
      <c r="AF70" s="213"/>
      <c r="AG70" s="213" t="s">
        <v>119</v>
      </c>
      <c r="AH70" s="213">
        <v>0</v>
      </c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30"/>
      <c r="B71" s="231"/>
      <c r="C71" s="262" t="s">
        <v>205</v>
      </c>
      <c r="D71" s="234"/>
      <c r="E71" s="235">
        <v>2.6720000000000002</v>
      </c>
      <c r="F71" s="232"/>
      <c r="G71" s="232"/>
      <c r="H71" s="232"/>
      <c r="I71" s="232"/>
      <c r="J71" s="232"/>
      <c r="K71" s="232"/>
      <c r="L71" s="232"/>
      <c r="M71" s="232"/>
      <c r="N71" s="232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13"/>
      <c r="Z71" s="213"/>
      <c r="AA71" s="213"/>
      <c r="AB71" s="213"/>
      <c r="AC71" s="213"/>
      <c r="AD71" s="213"/>
      <c r="AE71" s="213"/>
      <c r="AF71" s="213"/>
      <c r="AG71" s="213" t="s">
        <v>119</v>
      </c>
      <c r="AH71" s="213">
        <v>0</v>
      </c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43">
        <v>28</v>
      </c>
      <c r="B72" s="244" t="s">
        <v>206</v>
      </c>
      <c r="C72" s="261" t="s">
        <v>207</v>
      </c>
      <c r="D72" s="245" t="s">
        <v>117</v>
      </c>
      <c r="E72" s="246">
        <v>0.76800000000000002</v>
      </c>
      <c r="F72" s="247"/>
      <c r="G72" s="248">
        <f>ROUND(E72*F72,2)</f>
        <v>0</v>
      </c>
      <c r="H72" s="233"/>
      <c r="I72" s="232">
        <f>ROUND(E72*H72,2)</f>
        <v>0</v>
      </c>
      <c r="J72" s="233"/>
      <c r="K72" s="232">
        <f>ROUND(E72*J72,2)</f>
        <v>0</v>
      </c>
      <c r="L72" s="232">
        <v>21</v>
      </c>
      <c r="M72" s="232">
        <f>G72*(1+L72/100)</f>
        <v>0</v>
      </c>
      <c r="N72" s="232">
        <v>2.53999</v>
      </c>
      <c r="O72" s="232">
        <f>ROUND(E72*N72,2)</f>
        <v>1.95</v>
      </c>
      <c r="P72" s="232">
        <v>0</v>
      </c>
      <c r="Q72" s="232">
        <f>ROUND(E72*P72,2)</f>
        <v>0</v>
      </c>
      <c r="R72" s="232"/>
      <c r="S72" s="232" t="s">
        <v>109</v>
      </c>
      <c r="T72" s="232" t="s">
        <v>109</v>
      </c>
      <c r="U72" s="232">
        <v>2.3039999999999998</v>
      </c>
      <c r="V72" s="232">
        <f>ROUND(E72*U72,2)</f>
        <v>1.77</v>
      </c>
      <c r="W72" s="232"/>
      <c r="X72" s="232" t="s">
        <v>110</v>
      </c>
      <c r="Y72" s="213"/>
      <c r="Z72" s="213"/>
      <c r="AA72" s="213"/>
      <c r="AB72" s="213"/>
      <c r="AC72" s="213"/>
      <c r="AD72" s="213"/>
      <c r="AE72" s="213"/>
      <c r="AF72" s="213"/>
      <c r="AG72" s="213" t="s">
        <v>111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30"/>
      <c r="B73" s="231"/>
      <c r="C73" s="262" t="s">
        <v>208</v>
      </c>
      <c r="D73" s="234"/>
      <c r="E73" s="235">
        <v>0.76800000000000002</v>
      </c>
      <c r="F73" s="232"/>
      <c r="G73" s="232"/>
      <c r="H73" s="232"/>
      <c r="I73" s="232"/>
      <c r="J73" s="232"/>
      <c r="K73" s="232"/>
      <c r="L73" s="232"/>
      <c r="M73" s="232"/>
      <c r="N73" s="232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13"/>
      <c r="Z73" s="213"/>
      <c r="AA73" s="213"/>
      <c r="AB73" s="213"/>
      <c r="AC73" s="213"/>
      <c r="AD73" s="213"/>
      <c r="AE73" s="213"/>
      <c r="AF73" s="213"/>
      <c r="AG73" s="213" t="s">
        <v>119</v>
      </c>
      <c r="AH73" s="213">
        <v>0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49">
        <v>29</v>
      </c>
      <c r="B74" s="250" t="s">
        <v>209</v>
      </c>
      <c r="C74" s="260" t="s">
        <v>210</v>
      </c>
      <c r="D74" s="251" t="s">
        <v>181</v>
      </c>
      <c r="E74" s="252">
        <v>1.4999999999999999E-2</v>
      </c>
      <c r="F74" s="253"/>
      <c r="G74" s="254">
        <f>ROUND(E74*F74,2)</f>
        <v>0</v>
      </c>
      <c r="H74" s="233"/>
      <c r="I74" s="232">
        <f>ROUND(E74*H74,2)</f>
        <v>0</v>
      </c>
      <c r="J74" s="233"/>
      <c r="K74" s="232">
        <f>ROUND(E74*J74,2)</f>
        <v>0</v>
      </c>
      <c r="L74" s="232">
        <v>21</v>
      </c>
      <c r="M74" s="232">
        <f>G74*(1+L74/100)</f>
        <v>0</v>
      </c>
      <c r="N74" s="232">
        <v>1.02396</v>
      </c>
      <c r="O74" s="232">
        <f>ROUND(E74*N74,2)</f>
        <v>0.02</v>
      </c>
      <c r="P74" s="232">
        <v>0</v>
      </c>
      <c r="Q74" s="232">
        <f>ROUND(E74*P74,2)</f>
        <v>0</v>
      </c>
      <c r="R74" s="232"/>
      <c r="S74" s="232" t="s">
        <v>109</v>
      </c>
      <c r="T74" s="232" t="s">
        <v>109</v>
      </c>
      <c r="U74" s="232">
        <v>29.568000000000001</v>
      </c>
      <c r="V74" s="232">
        <f>ROUND(E74*U74,2)</f>
        <v>0.44</v>
      </c>
      <c r="W74" s="232"/>
      <c r="X74" s="232" t="s">
        <v>110</v>
      </c>
      <c r="Y74" s="213"/>
      <c r="Z74" s="213"/>
      <c r="AA74" s="213"/>
      <c r="AB74" s="213"/>
      <c r="AC74" s="213"/>
      <c r="AD74" s="213"/>
      <c r="AE74" s="213"/>
      <c r="AF74" s="213"/>
      <c r="AG74" s="213" t="s">
        <v>111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49">
        <v>30</v>
      </c>
      <c r="B75" s="250" t="s">
        <v>211</v>
      </c>
      <c r="C75" s="260" t="s">
        <v>212</v>
      </c>
      <c r="D75" s="251" t="s">
        <v>213</v>
      </c>
      <c r="E75" s="252">
        <v>10</v>
      </c>
      <c r="F75" s="253"/>
      <c r="G75" s="254">
        <f>ROUND(E75*F75,2)</f>
        <v>0</v>
      </c>
      <c r="H75" s="233"/>
      <c r="I75" s="232">
        <f>ROUND(E75*H75,2)</f>
        <v>0</v>
      </c>
      <c r="J75" s="233"/>
      <c r="K75" s="232">
        <f>ROUND(E75*J75,2)</f>
        <v>0</v>
      </c>
      <c r="L75" s="232">
        <v>21</v>
      </c>
      <c r="M75" s="232">
        <f>G75*(1+L75/100)</f>
        <v>0</v>
      </c>
      <c r="N75" s="232">
        <v>1.17E-2</v>
      </c>
      <c r="O75" s="232">
        <f>ROUND(E75*N75,2)</f>
        <v>0.12</v>
      </c>
      <c r="P75" s="232">
        <v>0</v>
      </c>
      <c r="Q75" s="232">
        <f>ROUND(E75*P75,2)</f>
        <v>0</v>
      </c>
      <c r="R75" s="232"/>
      <c r="S75" s="232" t="s">
        <v>109</v>
      </c>
      <c r="T75" s="232" t="s">
        <v>109</v>
      </c>
      <c r="U75" s="232">
        <v>0.14000000000000001</v>
      </c>
      <c r="V75" s="232">
        <f>ROUND(E75*U75,2)</f>
        <v>1.4</v>
      </c>
      <c r="W75" s="232"/>
      <c r="X75" s="232" t="s">
        <v>110</v>
      </c>
      <c r="Y75" s="213"/>
      <c r="Z75" s="213"/>
      <c r="AA75" s="213"/>
      <c r="AB75" s="213"/>
      <c r="AC75" s="213"/>
      <c r="AD75" s="213"/>
      <c r="AE75" s="213"/>
      <c r="AF75" s="213"/>
      <c r="AG75" s="213" t="s">
        <v>111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ht="22.5" outlineLevel="1" x14ac:dyDescent="0.2">
      <c r="A76" s="249">
        <v>31</v>
      </c>
      <c r="B76" s="250" t="s">
        <v>214</v>
      </c>
      <c r="C76" s="260" t="s">
        <v>215</v>
      </c>
      <c r="D76" s="251" t="s">
        <v>216</v>
      </c>
      <c r="E76" s="252">
        <v>20</v>
      </c>
      <c r="F76" s="253"/>
      <c r="G76" s="254">
        <f>ROUND(E76*F76,2)</f>
        <v>0</v>
      </c>
      <c r="H76" s="233"/>
      <c r="I76" s="232">
        <f>ROUND(E76*H76,2)</f>
        <v>0</v>
      </c>
      <c r="J76" s="233"/>
      <c r="K76" s="232">
        <f>ROUND(E76*J76,2)</f>
        <v>0</v>
      </c>
      <c r="L76" s="232">
        <v>21</v>
      </c>
      <c r="M76" s="232">
        <f>G76*(1+L76/100)</f>
        <v>0</v>
      </c>
      <c r="N76" s="232">
        <v>1.17E-2</v>
      </c>
      <c r="O76" s="232">
        <f>ROUND(E76*N76,2)</f>
        <v>0.23</v>
      </c>
      <c r="P76" s="232">
        <v>0</v>
      </c>
      <c r="Q76" s="232">
        <f>ROUND(E76*P76,2)</f>
        <v>0</v>
      </c>
      <c r="R76" s="232"/>
      <c r="S76" s="232" t="s">
        <v>217</v>
      </c>
      <c r="T76" s="232" t="s">
        <v>109</v>
      </c>
      <c r="U76" s="232">
        <v>0.14000000000000001</v>
      </c>
      <c r="V76" s="232">
        <f>ROUND(E76*U76,2)</f>
        <v>2.8</v>
      </c>
      <c r="W76" s="232"/>
      <c r="X76" s="232" t="s">
        <v>110</v>
      </c>
      <c r="Y76" s="213"/>
      <c r="Z76" s="213"/>
      <c r="AA76" s="213"/>
      <c r="AB76" s="213"/>
      <c r="AC76" s="213"/>
      <c r="AD76" s="213"/>
      <c r="AE76" s="213"/>
      <c r="AF76" s="213"/>
      <c r="AG76" s="213" t="s">
        <v>111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ht="22.5" outlineLevel="1" x14ac:dyDescent="0.2">
      <c r="A77" s="243">
        <v>32</v>
      </c>
      <c r="B77" s="244" t="s">
        <v>218</v>
      </c>
      <c r="C77" s="261" t="s">
        <v>219</v>
      </c>
      <c r="D77" s="245" t="s">
        <v>220</v>
      </c>
      <c r="E77" s="246">
        <v>198</v>
      </c>
      <c r="F77" s="247"/>
      <c r="G77" s="248">
        <f>ROUND(E77*F77,2)</f>
        <v>0</v>
      </c>
      <c r="H77" s="233"/>
      <c r="I77" s="232">
        <f>ROUND(E77*H77,2)</f>
        <v>0</v>
      </c>
      <c r="J77" s="233"/>
      <c r="K77" s="232">
        <f>ROUND(E77*J77,2)</f>
        <v>0</v>
      </c>
      <c r="L77" s="232">
        <v>21</v>
      </c>
      <c r="M77" s="232">
        <f>G77*(1+L77/100)</f>
        <v>0</v>
      </c>
      <c r="N77" s="232">
        <v>4.8799999999999998E-3</v>
      </c>
      <c r="O77" s="232">
        <f>ROUND(E77*N77,2)</f>
        <v>0.97</v>
      </c>
      <c r="P77" s="232">
        <v>0</v>
      </c>
      <c r="Q77" s="232">
        <f>ROUND(E77*P77,2)</f>
        <v>0</v>
      </c>
      <c r="R77" s="232"/>
      <c r="S77" s="232" t="s">
        <v>217</v>
      </c>
      <c r="T77" s="232" t="s">
        <v>221</v>
      </c>
      <c r="U77" s="232">
        <v>0.2</v>
      </c>
      <c r="V77" s="232">
        <f>ROUND(E77*U77,2)</f>
        <v>39.6</v>
      </c>
      <c r="W77" s="232"/>
      <c r="X77" s="232" t="s">
        <v>110</v>
      </c>
      <c r="Y77" s="213"/>
      <c r="Z77" s="213"/>
      <c r="AA77" s="213"/>
      <c r="AB77" s="213"/>
      <c r="AC77" s="213"/>
      <c r="AD77" s="213"/>
      <c r="AE77" s="213"/>
      <c r="AF77" s="213"/>
      <c r="AG77" s="213" t="s">
        <v>111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30"/>
      <c r="B78" s="231"/>
      <c r="C78" s="262" t="s">
        <v>222</v>
      </c>
      <c r="D78" s="234"/>
      <c r="E78" s="235">
        <v>198</v>
      </c>
      <c r="F78" s="232"/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13"/>
      <c r="Z78" s="213"/>
      <c r="AA78" s="213"/>
      <c r="AB78" s="213"/>
      <c r="AC78" s="213"/>
      <c r="AD78" s="213"/>
      <c r="AE78" s="213"/>
      <c r="AF78" s="213"/>
      <c r="AG78" s="213" t="s">
        <v>119</v>
      </c>
      <c r="AH78" s="213">
        <v>5</v>
      </c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ht="22.5" outlineLevel="1" x14ac:dyDescent="0.2">
      <c r="A79" s="243">
        <v>33</v>
      </c>
      <c r="B79" s="244" t="s">
        <v>218</v>
      </c>
      <c r="C79" s="261" t="s">
        <v>219</v>
      </c>
      <c r="D79" s="245" t="s">
        <v>220</v>
      </c>
      <c r="E79" s="246">
        <v>152</v>
      </c>
      <c r="F79" s="247"/>
      <c r="G79" s="248">
        <f>ROUND(E79*F79,2)</f>
        <v>0</v>
      </c>
      <c r="H79" s="233"/>
      <c r="I79" s="232">
        <f>ROUND(E79*H79,2)</f>
        <v>0</v>
      </c>
      <c r="J79" s="233"/>
      <c r="K79" s="232">
        <f>ROUND(E79*J79,2)</f>
        <v>0</v>
      </c>
      <c r="L79" s="232">
        <v>21</v>
      </c>
      <c r="M79" s="232">
        <f>G79*(1+L79/100)</f>
        <v>0</v>
      </c>
      <c r="N79" s="232">
        <v>4.8799999999999998E-3</v>
      </c>
      <c r="O79" s="232">
        <f>ROUND(E79*N79,2)</f>
        <v>0.74</v>
      </c>
      <c r="P79" s="232">
        <v>0</v>
      </c>
      <c r="Q79" s="232">
        <f>ROUND(E79*P79,2)</f>
        <v>0</v>
      </c>
      <c r="R79" s="232"/>
      <c r="S79" s="232" t="s">
        <v>217</v>
      </c>
      <c r="T79" s="232" t="s">
        <v>221</v>
      </c>
      <c r="U79" s="232">
        <v>0.2</v>
      </c>
      <c r="V79" s="232">
        <f>ROUND(E79*U79,2)</f>
        <v>30.4</v>
      </c>
      <c r="W79" s="232"/>
      <c r="X79" s="232" t="s">
        <v>110</v>
      </c>
      <c r="Y79" s="213"/>
      <c r="Z79" s="213"/>
      <c r="AA79" s="213"/>
      <c r="AB79" s="213"/>
      <c r="AC79" s="213"/>
      <c r="AD79" s="213"/>
      <c r="AE79" s="213"/>
      <c r="AF79" s="213"/>
      <c r="AG79" s="213" t="s">
        <v>111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30"/>
      <c r="B80" s="231"/>
      <c r="C80" s="262" t="s">
        <v>223</v>
      </c>
      <c r="D80" s="234"/>
      <c r="E80" s="235">
        <v>152</v>
      </c>
      <c r="F80" s="232"/>
      <c r="G80" s="232"/>
      <c r="H80" s="232"/>
      <c r="I80" s="232"/>
      <c r="J80" s="232"/>
      <c r="K80" s="232"/>
      <c r="L80" s="232"/>
      <c r="M80" s="232"/>
      <c r="N80" s="232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13"/>
      <c r="Z80" s="213"/>
      <c r="AA80" s="213"/>
      <c r="AB80" s="213"/>
      <c r="AC80" s="213"/>
      <c r="AD80" s="213"/>
      <c r="AE80" s="213"/>
      <c r="AF80" s="213"/>
      <c r="AG80" s="213" t="s">
        <v>119</v>
      </c>
      <c r="AH80" s="213">
        <v>5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ht="22.5" outlineLevel="1" x14ac:dyDescent="0.2">
      <c r="A81" s="243">
        <v>34</v>
      </c>
      <c r="B81" s="244" t="s">
        <v>218</v>
      </c>
      <c r="C81" s="261" t="s">
        <v>219</v>
      </c>
      <c r="D81" s="245" t="s">
        <v>220</v>
      </c>
      <c r="E81" s="246">
        <v>132</v>
      </c>
      <c r="F81" s="247"/>
      <c r="G81" s="248">
        <f>ROUND(E81*F81,2)</f>
        <v>0</v>
      </c>
      <c r="H81" s="233"/>
      <c r="I81" s="232">
        <f>ROUND(E81*H81,2)</f>
        <v>0</v>
      </c>
      <c r="J81" s="233"/>
      <c r="K81" s="232">
        <f>ROUND(E81*J81,2)</f>
        <v>0</v>
      </c>
      <c r="L81" s="232">
        <v>21</v>
      </c>
      <c r="M81" s="232">
        <f>G81*(1+L81/100)</f>
        <v>0</v>
      </c>
      <c r="N81" s="232">
        <v>4.8799999999999998E-3</v>
      </c>
      <c r="O81" s="232">
        <f>ROUND(E81*N81,2)</f>
        <v>0.64</v>
      </c>
      <c r="P81" s="232">
        <v>0</v>
      </c>
      <c r="Q81" s="232">
        <f>ROUND(E81*P81,2)</f>
        <v>0</v>
      </c>
      <c r="R81" s="232"/>
      <c r="S81" s="232" t="s">
        <v>217</v>
      </c>
      <c r="T81" s="232" t="s">
        <v>221</v>
      </c>
      <c r="U81" s="232">
        <v>0.2</v>
      </c>
      <c r="V81" s="232">
        <f>ROUND(E81*U81,2)</f>
        <v>26.4</v>
      </c>
      <c r="W81" s="232"/>
      <c r="X81" s="232" t="s">
        <v>110</v>
      </c>
      <c r="Y81" s="213"/>
      <c r="Z81" s="213"/>
      <c r="AA81" s="213"/>
      <c r="AB81" s="213"/>
      <c r="AC81" s="213"/>
      <c r="AD81" s="213"/>
      <c r="AE81" s="213"/>
      <c r="AF81" s="213"/>
      <c r="AG81" s="213" t="s">
        <v>111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30"/>
      <c r="B82" s="231"/>
      <c r="C82" s="262" t="s">
        <v>224</v>
      </c>
      <c r="D82" s="234"/>
      <c r="E82" s="235">
        <v>132</v>
      </c>
      <c r="F82" s="232"/>
      <c r="G82" s="232"/>
      <c r="H82" s="232"/>
      <c r="I82" s="232"/>
      <c r="J82" s="232"/>
      <c r="K82" s="232"/>
      <c r="L82" s="232"/>
      <c r="M82" s="232"/>
      <c r="N82" s="232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13"/>
      <c r="Z82" s="213"/>
      <c r="AA82" s="213"/>
      <c r="AB82" s="213"/>
      <c r="AC82" s="213"/>
      <c r="AD82" s="213"/>
      <c r="AE82" s="213"/>
      <c r="AF82" s="213"/>
      <c r="AG82" s="213" t="s">
        <v>119</v>
      </c>
      <c r="AH82" s="213">
        <v>5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ht="22.5" outlineLevel="1" x14ac:dyDescent="0.2">
      <c r="A83" s="243">
        <v>35</v>
      </c>
      <c r="B83" s="244" t="s">
        <v>218</v>
      </c>
      <c r="C83" s="261" t="s">
        <v>219</v>
      </c>
      <c r="D83" s="245" t="s">
        <v>220</v>
      </c>
      <c r="E83" s="246">
        <v>74</v>
      </c>
      <c r="F83" s="247"/>
      <c r="G83" s="248">
        <f>ROUND(E83*F83,2)</f>
        <v>0</v>
      </c>
      <c r="H83" s="233"/>
      <c r="I83" s="232">
        <f>ROUND(E83*H83,2)</f>
        <v>0</v>
      </c>
      <c r="J83" s="233"/>
      <c r="K83" s="232">
        <f>ROUND(E83*J83,2)</f>
        <v>0</v>
      </c>
      <c r="L83" s="232">
        <v>21</v>
      </c>
      <c r="M83" s="232">
        <f>G83*(1+L83/100)</f>
        <v>0</v>
      </c>
      <c r="N83" s="232">
        <v>4.8799999999999998E-3</v>
      </c>
      <c r="O83" s="232">
        <f>ROUND(E83*N83,2)</f>
        <v>0.36</v>
      </c>
      <c r="P83" s="232">
        <v>0</v>
      </c>
      <c r="Q83" s="232">
        <f>ROUND(E83*P83,2)</f>
        <v>0</v>
      </c>
      <c r="R83" s="232"/>
      <c r="S83" s="232" t="s">
        <v>217</v>
      </c>
      <c r="T83" s="232" t="s">
        <v>221</v>
      </c>
      <c r="U83" s="232">
        <v>0.2</v>
      </c>
      <c r="V83" s="232">
        <f>ROUND(E83*U83,2)</f>
        <v>14.8</v>
      </c>
      <c r="W83" s="232"/>
      <c r="X83" s="232" t="s">
        <v>110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111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30"/>
      <c r="B84" s="231"/>
      <c r="C84" s="262" t="s">
        <v>225</v>
      </c>
      <c r="D84" s="234"/>
      <c r="E84" s="235">
        <v>74</v>
      </c>
      <c r="F84" s="232"/>
      <c r="G84" s="232"/>
      <c r="H84" s="232"/>
      <c r="I84" s="232"/>
      <c r="J84" s="232"/>
      <c r="K84" s="232"/>
      <c r="L84" s="232"/>
      <c r="M84" s="232"/>
      <c r="N84" s="232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13"/>
      <c r="Z84" s="213"/>
      <c r="AA84" s="213"/>
      <c r="AB84" s="213"/>
      <c r="AC84" s="213"/>
      <c r="AD84" s="213"/>
      <c r="AE84" s="213"/>
      <c r="AF84" s="213"/>
      <c r="AG84" s="213" t="s">
        <v>119</v>
      </c>
      <c r="AH84" s="213">
        <v>5</v>
      </c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ht="22.5" outlineLevel="1" x14ac:dyDescent="0.2">
      <c r="A85" s="243">
        <v>36</v>
      </c>
      <c r="B85" s="244" t="s">
        <v>226</v>
      </c>
      <c r="C85" s="261" t="s">
        <v>227</v>
      </c>
      <c r="D85" s="245" t="s">
        <v>220</v>
      </c>
      <c r="E85" s="246">
        <v>198</v>
      </c>
      <c r="F85" s="247"/>
      <c r="G85" s="248">
        <f>ROUND(E85*F85,2)</f>
        <v>0</v>
      </c>
      <c r="H85" s="233"/>
      <c r="I85" s="232">
        <f>ROUND(E85*H85,2)</f>
        <v>0</v>
      </c>
      <c r="J85" s="233"/>
      <c r="K85" s="232">
        <f>ROUND(E85*J85,2)</f>
        <v>0</v>
      </c>
      <c r="L85" s="232">
        <v>21</v>
      </c>
      <c r="M85" s="232">
        <f>G85*(1+L85/100)</f>
        <v>0</v>
      </c>
      <c r="N85" s="232">
        <v>1.4999999999999999E-2</v>
      </c>
      <c r="O85" s="232">
        <f>ROUND(E85*N85,2)</f>
        <v>2.97</v>
      </c>
      <c r="P85" s="232">
        <v>0</v>
      </c>
      <c r="Q85" s="232">
        <f>ROUND(E85*P85,2)</f>
        <v>0</v>
      </c>
      <c r="R85" s="232" t="s">
        <v>170</v>
      </c>
      <c r="S85" s="232" t="s">
        <v>109</v>
      </c>
      <c r="T85" s="232" t="s">
        <v>109</v>
      </c>
      <c r="U85" s="232">
        <v>0</v>
      </c>
      <c r="V85" s="232">
        <f>ROUND(E85*U85,2)</f>
        <v>0</v>
      </c>
      <c r="W85" s="232"/>
      <c r="X85" s="232" t="s">
        <v>171</v>
      </c>
      <c r="Y85" s="213"/>
      <c r="Z85" s="213"/>
      <c r="AA85" s="213"/>
      <c r="AB85" s="213"/>
      <c r="AC85" s="213"/>
      <c r="AD85" s="213"/>
      <c r="AE85" s="213"/>
      <c r="AF85" s="213"/>
      <c r="AG85" s="213" t="s">
        <v>172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30"/>
      <c r="B86" s="231"/>
      <c r="C86" s="262" t="s">
        <v>228</v>
      </c>
      <c r="D86" s="234"/>
      <c r="E86" s="235">
        <v>198</v>
      </c>
      <c r="F86" s="232"/>
      <c r="G86" s="232"/>
      <c r="H86" s="232"/>
      <c r="I86" s="232"/>
      <c r="J86" s="232"/>
      <c r="K86" s="232"/>
      <c r="L86" s="232"/>
      <c r="M86" s="232"/>
      <c r="N86" s="232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13"/>
      <c r="Z86" s="213"/>
      <c r="AA86" s="213"/>
      <c r="AB86" s="213"/>
      <c r="AC86" s="213"/>
      <c r="AD86" s="213"/>
      <c r="AE86" s="213"/>
      <c r="AF86" s="213"/>
      <c r="AG86" s="213" t="s">
        <v>119</v>
      </c>
      <c r="AH86" s="213">
        <v>0</v>
      </c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ht="22.5" outlineLevel="1" x14ac:dyDescent="0.2">
      <c r="A87" s="243">
        <v>37</v>
      </c>
      <c r="B87" s="244" t="s">
        <v>229</v>
      </c>
      <c r="C87" s="261" t="s">
        <v>230</v>
      </c>
      <c r="D87" s="245" t="s">
        <v>220</v>
      </c>
      <c r="E87" s="246">
        <v>152</v>
      </c>
      <c r="F87" s="247"/>
      <c r="G87" s="248">
        <f>ROUND(E87*F87,2)</f>
        <v>0</v>
      </c>
      <c r="H87" s="233"/>
      <c r="I87" s="232">
        <f>ROUND(E87*H87,2)</f>
        <v>0</v>
      </c>
      <c r="J87" s="233"/>
      <c r="K87" s="232">
        <f>ROUND(E87*J87,2)</f>
        <v>0</v>
      </c>
      <c r="L87" s="232">
        <v>21</v>
      </c>
      <c r="M87" s="232">
        <f>G87*(1+L87/100)</f>
        <v>0</v>
      </c>
      <c r="N87" s="232">
        <v>1.7999999999999999E-2</v>
      </c>
      <c r="O87" s="232">
        <f>ROUND(E87*N87,2)</f>
        <v>2.74</v>
      </c>
      <c r="P87" s="232">
        <v>0</v>
      </c>
      <c r="Q87" s="232">
        <f>ROUND(E87*P87,2)</f>
        <v>0</v>
      </c>
      <c r="R87" s="232"/>
      <c r="S87" s="232" t="s">
        <v>217</v>
      </c>
      <c r="T87" s="232" t="s">
        <v>221</v>
      </c>
      <c r="U87" s="232">
        <v>0</v>
      </c>
      <c r="V87" s="232">
        <f>ROUND(E87*U87,2)</f>
        <v>0</v>
      </c>
      <c r="W87" s="232"/>
      <c r="X87" s="232" t="s">
        <v>171</v>
      </c>
      <c r="Y87" s="213"/>
      <c r="Z87" s="213"/>
      <c r="AA87" s="213"/>
      <c r="AB87" s="213"/>
      <c r="AC87" s="213"/>
      <c r="AD87" s="213"/>
      <c r="AE87" s="213"/>
      <c r="AF87" s="213"/>
      <c r="AG87" s="213" t="s">
        <v>172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30"/>
      <c r="B88" s="231"/>
      <c r="C88" s="262" t="s">
        <v>231</v>
      </c>
      <c r="D88" s="234"/>
      <c r="E88" s="235">
        <v>152</v>
      </c>
      <c r="F88" s="232"/>
      <c r="G88" s="232"/>
      <c r="H88" s="232"/>
      <c r="I88" s="232"/>
      <c r="J88" s="232"/>
      <c r="K88" s="232"/>
      <c r="L88" s="232"/>
      <c r="M88" s="232"/>
      <c r="N88" s="232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13"/>
      <c r="Z88" s="213"/>
      <c r="AA88" s="213"/>
      <c r="AB88" s="213"/>
      <c r="AC88" s="213"/>
      <c r="AD88" s="213"/>
      <c r="AE88" s="213"/>
      <c r="AF88" s="213"/>
      <c r="AG88" s="213" t="s">
        <v>119</v>
      </c>
      <c r="AH88" s="213">
        <v>0</v>
      </c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ht="22.5" outlineLevel="1" x14ac:dyDescent="0.2">
      <c r="A89" s="243">
        <v>38</v>
      </c>
      <c r="B89" s="244" t="s">
        <v>232</v>
      </c>
      <c r="C89" s="261" t="s">
        <v>233</v>
      </c>
      <c r="D89" s="245" t="s">
        <v>220</v>
      </c>
      <c r="E89" s="246">
        <v>132</v>
      </c>
      <c r="F89" s="247"/>
      <c r="G89" s="248">
        <f>ROUND(E89*F89,2)</f>
        <v>0</v>
      </c>
      <c r="H89" s="233"/>
      <c r="I89" s="232">
        <f>ROUND(E89*H89,2)</f>
        <v>0</v>
      </c>
      <c r="J89" s="233"/>
      <c r="K89" s="232">
        <f>ROUND(E89*J89,2)</f>
        <v>0</v>
      </c>
      <c r="L89" s="232">
        <v>21</v>
      </c>
      <c r="M89" s="232">
        <f>G89*(1+L89/100)</f>
        <v>0</v>
      </c>
      <c r="N89" s="232">
        <v>2.7000000000000001E-3</v>
      </c>
      <c r="O89" s="232">
        <f>ROUND(E89*N89,2)</f>
        <v>0.36</v>
      </c>
      <c r="P89" s="232">
        <v>0</v>
      </c>
      <c r="Q89" s="232">
        <f>ROUND(E89*P89,2)</f>
        <v>0</v>
      </c>
      <c r="R89" s="232" t="s">
        <v>170</v>
      </c>
      <c r="S89" s="232" t="s">
        <v>109</v>
      </c>
      <c r="T89" s="232" t="s">
        <v>109</v>
      </c>
      <c r="U89" s="232">
        <v>0</v>
      </c>
      <c r="V89" s="232">
        <f>ROUND(E89*U89,2)</f>
        <v>0</v>
      </c>
      <c r="W89" s="232"/>
      <c r="X89" s="232" t="s">
        <v>171</v>
      </c>
      <c r="Y89" s="213"/>
      <c r="Z89" s="213"/>
      <c r="AA89" s="213"/>
      <c r="AB89" s="213"/>
      <c r="AC89" s="213"/>
      <c r="AD89" s="213"/>
      <c r="AE89" s="213"/>
      <c r="AF89" s="213"/>
      <c r="AG89" s="213" t="s">
        <v>172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30"/>
      <c r="B90" s="231"/>
      <c r="C90" s="262" t="s">
        <v>234</v>
      </c>
      <c r="D90" s="234"/>
      <c r="E90" s="235">
        <v>132</v>
      </c>
      <c r="F90" s="232"/>
      <c r="G90" s="232"/>
      <c r="H90" s="232"/>
      <c r="I90" s="232"/>
      <c r="J90" s="232"/>
      <c r="K90" s="232"/>
      <c r="L90" s="232"/>
      <c r="M90" s="232"/>
      <c r="N90" s="232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13"/>
      <c r="Z90" s="213"/>
      <c r="AA90" s="213"/>
      <c r="AB90" s="213"/>
      <c r="AC90" s="213"/>
      <c r="AD90" s="213"/>
      <c r="AE90" s="213"/>
      <c r="AF90" s="213"/>
      <c r="AG90" s="213" t="s">
        <v>119</v>
      </c>
      <c r="AH90" s="213">
        <v>0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ht="22.5" outlineLevel="1" x14ac:dyDescent="0.2">
      <c r="A91" s="243">
        <v>39</v>
      </c>
      <c r="B91" s="244" t="s">
        <v>235</v>
      </c>
      <c r="C91" s="261" t="s">
        <v>236</v>
      </c>
      <c r="D91" s="245" t="s">
        <v>220</v>
      </c>
      <c r="E91" s="246">
        <v>74</v>
      </c>
      <c r="F91" s="247"/>
      <c r="G91" s="248">
        <f>ROUND(E91*F91,2)</f>
        <v>0</v>
      </c>
      <c r="H91" s="233"/>
      <c r="I91" s="232">
        <f>ROUND(E91*H91,2)</f>
        <v>0</v>
      </c>
      <c r="J91" s="233"/>
      <c r="K91" s="232">
        <f>ROUND(E91*J91,2)</f>
        <v>0</v>
      </c>
      <c r="L91" s="232">
        <v>21</v>
      </c>
      <c r="M91" s="232">
        <f>G91*(1+L91/100)</f>
        <v>0</v>
      </c>
      <c r="N91" s="232">
        <v>1.2999999999999999E-2</v>
      </c>
      <c r="O91" s="232">
        <f>ROUND(E91*N91,2)</f>
        <v>0.96</v>
      </c>
      <c r="P91" s="232">
        <v>0</v>
      </c>
      <c r="Q91" s="232">
        <f>ROUND(E91*P91,2)</f>
        <v>0</v>
      </c>
      <c r="R91" s="232" t="s">
        <v>170</v>
      </c>
      <c r="S91" s="232" t="s">
        <v>109</v>
      </c>
      <c r="T91" s="232" t="s">
        <v>109</v>
      </c>
      <c r="U91" s="232">
        <v>0</v>
      </c>
      <c r="V91" s="232">
        <f>ROUND(E91*U91,2)</f>
        <v>0</v>
      </c>
      <c r="W91" s="232"/>
      <c r="X91" s="232" t="s">
        <v>171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172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30"/>
      <c r="B92" s="231"/>
      <c r="C92" s="262" t="s">
        <v>237</v>
      </c>
      <c r="D92" s="234"/>
      <c r="E92" s="235">
        <v>74</v>
      </c>
      <c r="F92" s="232"/>
      <c r="G92" s="232"/>
      <c r="H92" s="232"/>
      <c r="I92" s="232"/>
      <c r="J92" s="232"/>
      <c r="K92" s="232"/>
      <c r="L92" s="232"/>
      <c r="M92" s="232"/>
      <c r="N92" s="232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13"/>
      <c r="Z92" s="213"/>
      <c r="AA92" s="213"/>
      <c r="AB92" s="213"/>
      <c r="AC92" s="213"/>
      <c r="AD92" s="213"/>
      <c r="AE92" s="213"/>
      <c r="AF92" s="213"/>
      <c r="AG92" s="213" t="s">
        <v>119</v>
      </c>
      <c r="AH92" s="213">
        <v>0</v>
      </c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x14ac:dyDescent="0.2">
      <c r="A93" s="237" t="s">
        <v>104</v>
      </c>
      <c r="B93" s="238" t="s">
        <v>63</v>
      </c>
      <c r="C93" s="259" t="s">
        <v>64</v>
      </c>
      <c r="D93" s="239"/>
      <c r="E93" s="240"/>
      <c r="F93" s="241"/>
      <c r="G93" s="242">
        <f>SUMIF(AG94:AG107,"&lt;&gt;NOR",G94:G107)</f>
        <v>0</v>
      </c>
      <c r="H93" s="236"/>
      <c r="I93" s="236">
        <f>SUM(I94:I107)</f>
        <v>0</v>
      </c>
      <c r="J93" s="236"/>
      <c r="K93" s="236">
        <f>SUM(K94:K107)</f>
        <v>0</v>
      </c>
      <c r="L93" s="236"/>
      <c r="M93" s="236">
        <f>SUM(M94:M107)</f>
        <v>0</v>
      </c>
      <c r="N93" s="236"/>
      <c r="O93" s="236">
        <f>SUM(O94:O107)</f>
        <v>83.419999999999987</v>
      </c>
      <c r="P93" s="236"/>
      <c r="Q93" s="236">
        <f>SUM(Q94:Q107)</f>
        <v>0</v>
      </c>
      <c r="R93" s="236"/>
      <c r="S93" s="236"/>
      <c r="T93" s="236"/>
      <c r="U93" s="236"/>
      <c r="V93" s="236">
        <f>SUM(V94:V107)</f>
        <v>29.619999999999997</v>
      </c>
      <c r="W93" s="236"/>
      <c r="X93" s="236"/>
      <c r="AG93" t="s">
        <v>105</v>
      </c>
    </row>
    <row r="94" spans="1:60" outlineLevel="1" x14ac:dyDescent="0.2">
      <c r="A94" s="243">
        <v>40</v>
      </c>
      <c r="B94" s="244" t="s">
        <v>238</v>
      </c>
      <c r="C94" s="261" t="s">
        <v>239</v>
      </c>
      <c r="D94" s="245" t="s">
        <v>108</v>
      </c>
      <c r="E94" s="246">
        <v>76</v>
      </c>
      <c r="F94" s="247"/>
      <c r="G94" s="248">
        <f>ROUND(E94*F94,2)</f>
        <v>0</v>
      </c>
      <c r="H94" s="233"/>
      <c r="I94" s="232">
        <f>ROUND(E94*H94,2)</f>
        <v>0</v>
      </c>
      <c r="J94" s="233"/>
      <c r="K94" s="232">
        <f>ROUND(E94*J94,2)</f>
        <v>0</v>
      </c>
      <c r="L94" s="232">
        <v>21</v>
      </c>
      <c r="M94" s="232">
        <f>G94*(1+L94/100)</f>
        <v>0</v>
      </c>
      <c r="N94" s="232">
        <v>0.30360999999999999</v>
      </c>
      <c r="O94" s="232">
        <f>ROUND(E94*N94,2)</f>
        <v>23.07</v>
      </c>
      <c r="P94" s="232">
        <v>0</v>
      </c>
      <c r="Q94" s="232">
        <f>ROUND(E94*P94,2)</f>
        <v>0</v>
      </c>
      <c r="R94" s="232"/>
      <c r="S94" s="232" t="s">
        <v>109</v>
      </c>
      <c r="T94" s="232" t="s">
        <v>109</v>
      </c>
      <c r="U94" s="232">
        <v>1.6E-2</v>
      </c>
      <c r="V94" s="232">
        <f>ROUND(E94*U94,2)</f>
        <v>1.22</v>
      </c>
      <c r="W94" s="232"/>
      <c r="X94" s="232" t="s">
        <v>110</v>
      </c>
      <c r="Y94" s="213"/>
      <c r="Z94" s="213"/>
      <c r="AA94" s="213"/>
      <c r="AB94" s="213"/>
      <c r="AC94" s="213"/>
      <c r="AD94" s="213"/>
      <c r="AE94" s="213"/>
      <c r="AF94" s="213"/>
      <c r="AG94" s="213" t="s">
        <v>111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30"/>
      <c r="B95" s="231"/>
      <c r="C95" s="262" t="s">
        <v>240</v>
      </c>
      <c r="D95" s="234"/>
      <c r="E95" s="235">
        <v>76</v>
      </c>
      <c r="F95" s="232"/>
      <c r="G95" s="232"/>
      <c r="H95" s="232"/>
      <c r="I95" s="232"/>
      <c r="J95" s="232"/>
      <c r="K95" s="232"/>
      <c r="L95" s="232"/>
      <c r="M95" s="232"/>
      <c r="N95" s="232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13"/>
      <c r="Z95" s="213"/>
      <c r="AA95" s="213"/>
      <c r="AB95" s="213"/>
      <c r="AC95" s="213"/>
      <c r="AD95" s="213"/>
      <c r="AE95" s="213"/>
      <c r="AF95" s="213"/>
      <c r="AG95" s="213" t="s">
        <v>119</v>
      </c>
      <c r="AH95" s="213">
        <v>5</v>
      </c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43">
        <v>41</v>
      </c>
      <c r="B96" s="244" t="s">
        <v>241</v>
      </c>
      <c r="C96" s="261" t="s">
        <v>242</v>
      </c>
      <c r="D96" s="245" t="s">
        <v>108</v>
      </c>
      <c r="E96" s="246">
        <v>100</v>
      </c>
      <c r="F96" s="247"/>
      <c r="G96" s="248">
        <f>ROUND(E96*F96,2)</f>
        <v>0</v>
      </c>
      <c r="H96" s="233"/>
      <c r="I96" s="232">
        <f>ROUND(E96*H96,2)</f>
        <v>0</v>
      </c>
      <c r="J96" s="233"/>
      <c r="K96" s="232">
        <f>ROUND(E96*J96,2)</f>
        <v>0</v>
      </c>
      <c r="L96" s="232">
        <v>21</v>
      </c>
      <c r="M96" s="232">
        <f>G96*(1+L96/100)</f>
        <v>0</v>
      </c>
      <c r="N96" s="232">
        <v>0.17199999999999999</v>
      </c>
      <c r="O96" s="232">
        <f>ROUND(E96*N96,2)</f>
        <v>17.2</v>
      </c>
      <c r="P96" s="232">
        <v>0</v>
      </c>
      <c r="Q96" s="232">
        <f>ROUND(E96*P96,2)</f>
        <v>0</v>
      </c>
      <c r="R96" s="232"/>
      <c r="S96" s="232" t="s">
        <v>109</v>
      </c>
      <c r="T96" s="232" t="s">
        <v>109</v>
      </c>
      <c r="U96" s="232">
        <v>2.5999999999999999E-2</v>
      </c>
      <c r="V96" s="232">
        <f>ROUND(E96*U96,2)</f>
        <v>2.6</v>
      </c>
      <c r="W96" s="232"/>
      <c r="X96" s="232" t="s">
        <v>110</v>
      </c>
      <c r="Y96" s="213"/>
      <c r="Z96" s="213"/>
      <c r="AA96" s="213"/>
      <c r="AB96" s="213"/>
      <c r="AC96" s="213"/>
      <c r="AD96" s="213"/>
      <c r="AE96" s="213"/>
      <c r="AF96" s="213"/>
      <c r="AG96" s="213" t="s">
        <v>111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30"/>
      <c r="B97" s="231"/>
      <c r="C97" s="262" t="s">
        <v>243</v>
      </c>
      <c r="D97" s="234"/>
      <c r="E97" s="235">
        <v>100</v>
      </c>
      <c r="F97" s="232"/>
      <c r="G97" s="232"/>
      <c r="H97" s="232"/>
      <c r="I97" s="232"/>
      <c r="J97" s="232"/>
      <c r="K97" s="232"/>
      <c r="L97" s="232"/>
      <c r="M97" s="232"/>
      <c r="N97" s="232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13"/>
      <c r="Z97" s="213"/>
      <c r="AA97" s="213"/>
      <c r="AB97" s="213"/>
      <c r="AC97" s="213"/>
      <c r="AD97" s="213"/>
      <c r="AE97" s="213"/>
      <c r="AF97" s="213"/>
      <c r="AG97" s="213" t="s">
        <v>119</v>
      </c>
      <c r="AH97" s="213">
        <v>0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43">
        <v>42</v>
      </c>
      <c r="B98" s="244" t="s">
        <v>244</v>
      </c>
      <c r="C98" s="261" t="s">
        <v>245</v>
      </c>
      <c r="D98" s="245" t="s">
        <v>108</v>
      </c>
      <c r="E98" s="246">
        <v>100</v>
      </c>
      <c r="F98" s="247"/>
      <c r="G98" s="248">
        <f>ROUND(E98*F98,2)</f>
        <v>0</v>
      </c>
      <c r="H98" s="233"/>
      <c r="I98" s="232">
        <f>ROUND(E98*H98,2)</f>
        <v>0</v>
      </c>
      <c r="J98" s="233"/>
      <c r="K98" s="232">
        <f>ROUND(E98*J98,2)</f>
        <v>0</v>
      </c>
      <c r="L98" s="232">
        <v>21</v>
      </c>
      <c r="M98" s="232">
        <f>G98*(1+L98/100)</f>
        <v>0</v>
      </c>
      <c r="N98" s="232">
        <v>0.32250000000000001</v>
      </c>
      <c r="O98" s="232">
        <f>ROUND(E98*N98,2)</f>
        <v>32.25</v>
      </c>
      <c r="P98" s="232">
        <v>0</v>
      </c>
      <c r="Q98" s="232">
        <f>ROUND(E98*P98,2)</f>
        <v>0</v>
      </c>
      <c r="R98" s="232"/>
      <c r="S98" s="232" t="s">
        <v>109</v>
      </c>
      <c r="T98" s="232" t="s">
        <v>109</v>
      </c>
      <c r="U98" s="232">
        <v>2.5999999999999999E-2</v>
      </c>
      <c r="V98" s="232">
        <f>ROUND(E98*U98,2)</f>
        <v>2.6</v>
      </c>
      <c r="W98" s="232"/>
      <c r="X98" s="232" t="s">
        <v>110</v>
      </c>
      <c r="Y98" s="213"/>
      <c r="Z98" s="213"/>
      <c r="AA98" s="213"/>
      <c r="AB98" s="213"/>
      <c r="AC98" s="213"/>
      <c r="AD98" s="213"/>
      <c r="AE98" s="213"/>
      <c r="AF98" s="213"/>
      <c r="AG98" s="213" t="s">
        <v>111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30"/>
      <c r="B99" s="231"/>
      <c r="C99" s="262" t="s">
        <v>246</v>
      </c>
      <c r="D99" s="234"/>
      <c r="E99" s="235">
        <v>100</v>
      </c>
      <c r="F99" s="232"/>
      <c r="G99" s="232"/>
      <c r="H99" s="232"/>
      <c r="I99" s="232"/>
      <c r="J99" s="232"/>
      <c r="K99" s="232"/>
      <c r="L99" s="232"/>
      <c r="M99" s="232"/>
      <c r="N99" s="232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13"/>
      <c r="Z99" s="213"/>
      <c r="AA99" s="213"/>
      <c r="AB99" s="213"/>
      <c r="AC99" s="213"/>
      <c r="AD99" s="213"/>
      <c r="AE99" s="213"/>
      <c r="AF99" s="213"/>
      <c r="AG99" s="213" t="s">
        <v>119</v>
      </c>
      <c r="AH99" s="213">
        <v>5</v>
      </c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ht="22.5" outlineLevel="1" x14ac:dyDescent="0.2">
      <c r="A100" s="243">
        <v>43</v>
      </c>
      <c r="B100" s="244" t="s">
        <v>247</v>
      </c>
      <c r="C100" s="261" t="s">
        <v>248</v>
      </c>
      <c r="D100" s="245" t="s">
        <v>108</v>
      </c>
      <c r="E100" s="246">
        <v>100</v>
      </c>
      <c r="F100" s="247"/>
      <c r="G100" s="248">
        <f>ROUND(E100*F100,2)</f>
        <v>0</v>
      </c>
      <c r="H100" s="233"/>
      <c r="I100" s="232">
        <f>ROUND(E100*H100,2)</f>
        <v>0</v>
      </c>
      <c r="J100" s="233"/>
      <c r="K100" s="232">
        <f>ROUND(E100*J100,2)</f>
        <v>0</v>
      </c>
      <c r="L100" s="232">
        <v>21</v>
      </c>
      <c r="M100" s="232">
        <f>G100*(1+L100/100)</f>
        <v>0</v>
      </c>
      <c r="N100" s="232">
        <v>8.0960000000000004E-2</v>
      </c>
      <c r="O100" s="232">
        <f>ROUND(E100*N100,2)</f>
        <v>8.1</v>
      </c>
      <c r="P100" s="232">
        <v>0</v>
      </c>
      <c r="Q100" s="232">
        <f>ROUND(E100*P100,2)</f>
        <v>0</v>
      </c>
      <c r="R100" s="232"/>
      <c r="S100" s="232" t="s">
        <v>109</v>
      </c>
      <c r="T100" s="232" t="s">
        <v>109</v>
      </c>
      <c r="U100" s="232">
        <v>2.3E-2</v>
      </c>
      <c r="V100" s="232">
        <f>ROUND(E100*U100,2)</f>
        <v>2.2999999999999998</v>
      </c>
      <c r="W100" s="232"/>
      <c r="X100" s="232" t="s">
        <v>110</v>
      </c>
      <c r="Y100" s="213"/>
      <c r="Z100" s="213"/>
      <c r="AA100" s="213"/>
      <c r="AB100" s="213"/>
      <c r="AC100" s="213"/>
      <c r="AD100" s="213"/>
      <c r="AE100" s="213"/>
      <c r="AF100" s="213"/>
      <c r="AG100" s="213" t="s">
        <v>111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30"/>
      <c r="B101" s="231"/>
      <c r="C101" s="262" t="s">
        <v>246</v>
      </c>
      <c r="D101" s="234"/>
      <c r="E101" s="235">
        <v>100</v>
      </c>
      <c r="F101" s="232"/>
      <c r="G101" s="232"/>
      <c r="H101" s="232"/>
      <c r="I101" s="232"/>
      <c r="J101" s="232"/>
      <c r="K101" s="232"/>
      <c r="L101" s="232"/>
      <c r="M101" s="232"/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13"/>
      <c r="Z101" s="213"/>
      <c r="AA101" s="213"/>
      <c r="AB101" s="213"/>
      <c r="AC101" s="213"/>
      <c r="AD101" s="213"/>
      <c r="AE101" s="213"/>
      <c r="AF101" s="213"/>
      <c r="AG101" s="213" t="s">
        <v>119</v>
      </c>
      <c r="AH101" s="213">
        <v>5</v>
      </c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43">
        <v>44</v>
      </c>
      <c r="B102" s="244" t="s">
        <v>249</v>
      </c>
      <c r="C102" s="261" t="s">
        <v>250</v>
      </c>
      <c r="D102" s="245" t="s">
        <v>108</v>
      </c>
      <c r="E102" s="246">
        <v>76</v>
      </c>
      <c r="F102" s="247"/>
      <c r="G102" s="248">
        <f>ROUND(E102*F102,2)</f>
        <v>0</v>
      </c>
      <c r="H102" s="233"/>
      <c r="I102" s="232">
        <f>ROUND(E102*H102,2)</f>
        <v>0</v>
      </c>
      <c r="J102" s="233"/>
      <c r="K102" s="232">
        <f>ROUND(E102*J102,2)</f>
        <v>0</v>
      </c>
      <c r="L102" s="232">
        <v>21</v>
      </c>
      <c r="M102" s="232">
        <f>G102*(1+L102/100)</f>
        <v>0</v>
      </c>
      <c r="N102" s="232">
        <v>3.15E-2</v>
      </c>
      <c r="O102" s="232">
        <f>ROUND(E102*N102,2)</f>
        <v>2.39</v>
      </c>
      <c r="P102" s="232">
        <v>0</v>
      </c>
      <c r="Q102" s="232">
        <f>ROUND(E102*P102,2)</f>
        <v>0</v>
      </c>
      <c r="R102" s="232"/>
      <c r="S102" s="232" t="s">
        <v>109</v>
      </c>
      <c r="T102" s="232" t="s">
        <v>109</v>
      </c>
      <c r="U102" s="232">
        <v>0.27500000000000002</v>
      </c>
      <c r="V102" s="232">
        <f>ROUND(E102*U102,2)</f>
        <v>20.9</v>
      </c>
      <c r="W102" s="232"/>
      <c r="X102" s="232" t="s">
        <v>110</v>
      </c>
      <c r="Y102" s="213"/>
      <c r="Z102" s="213"/>
      <c r="AA102" s="213"/>
      <c r="AB102" s="213"/>
      <c r="AC102" s="213"/>
      <c r="AD102" s="213"/>
      <c r="AE102" s="213"/>
      <c r="AF102" s="213"/>
      <c r="AG102" s="213" t="s">
        <v>111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30"/>
      <c r="B103" s="231"/>
      <c r="C103" s="262" t="s">
        <v>251</v>
      </c>
      <c r="D103" s="234"/>
      <c r="E103" s="235">
        <v>60</v>
      </c>
      <c r="F103" s="232"/>
      <c r="G103" s="232"/>
      <c r="H103" s="232"/>
      <c r="I103" s="232"/>
      <c r="J103" s="232"/>
      <c r="K103" s="232"/>
      <c r="L103" s="232"/>
      <c r="M103" s="232"/>
      <c r="N103" s="232"/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13"/>
      <c r="Z103" s="213"/>
      <c r="AA103" s="213"/>
      <c r="AB103" s="213"/>
      <c r="AC103" s="213"/>
      <c r="AD103" s="213"/>
      <c r="AE103" s="213"/>
      <c r="AF103" s="213"/>
      <c r="AG103" s="213" t="s">
        <v>119</v>
      </c>
      <c r="AH103" s="213">
        <v>0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30"/>
      <c r="B104" s="231"/>
      <c r="C104" s="262" t="s">
        <v>252</v>
      </c>
      <c r="D104" s="234"/>
      <c r="E104" s="235">
        <v>16</v>
      </c>
      <c r="F104" s="232"/>
      <c r="G104" s="232"/>
      <c r="H104" s="232"/>
      <c r="I104" s="232"/>
      <c r="J104" s="232"/>
      <c r="K104" s="232"/>
      <c r="L104" s="232"/>
      <c r="M104" s="232"/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13"/>
      <c r="Z104" s="213"/>
      <c r="AA104" s="213"/>
      <c r="AB104" s="213"/>
      <c r="AC104" s="213"/>
      <c r="AD104" s="213"/>
      <c r="AE104" s="213"/>
      <c r="AF104" s="213"/>
      <c r="AG104" s="213" t="s">
        <v>119</v>
      </c>
      <c r="AH104" s="213">
        <v>0</v>
      </c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ht="22.5" outlineLevel="1" x14ac:dyDescent="0.2">
      <c r="A105" s="243">
        <v>45</v>
      </c>
      <c r="B105" s="244" t="s">
        <v>253</v>
      </c>
      <c r="C105" s="261" t="s">
        <v>254</v>
      </c>
      <c r="D105" s="245" t="s">
        <v>220</v>
      </c>
      <c r="E105" s="246">
        <v>342</v>
      </c>
      <c r="F105" s="247"/>
      <c r="G105" s="248">
        <f>ROUND(E105*F105,2)</f>
        <v>0</v>
      </c>
      <c r="H105" s="233"/>
      <c r="I105" s="232">
        <f>ROUND(E105*H105,2)</f>
        <v>0</v>
      </c>
      <c r="J105" s="233"/>
      <c r="K105" s="232">
        <f>ROUND(E105*J105,2)</f>
        <v>0</v>
      </c>
      <c r="L105" s="232">
        <v>21</v>
      </c>
      <c r="M105" s="232">
        <f>G105*(1+L105/100)</f>
        <v>0</v>
      </c>
      <c r="N105" s="232">
        <v>1.0499999999999999E-3</v>
      </c>
      <c r="O105" s="232">
        <f>ROUND(E105*N105,2)</f>
        <v>0.36</v>
      </c>
      <c r="P105" s="232">
        <v>0</v>
      </c>
      <c r="Q105" s="232">
        <f>ROUND(E105*P105,2)</f>
        <v>0</v>
      </c>
      <c r="R105" s="232" t="s">
        <v>170</v>
      </c>
      <c r="S105" s="232" t="s">
        <v>109</v>
      </c>
      <c r="T105" s="232" t="s">
        <v>109</v>
      </c>
      <c r="U105" s="232">
        <v>0</v>
      </c>
      <c r="V105" s="232">
        <f>ROUND(E105*U105,2)</f>
        <v>0</v>
      </c>
      <c r="W105" s="232"/>
      <c r="X105" s="232" t="s">
        <v>171</v>
      </c>
      <c r="Y105" s="213"/>
      <c r="Z105" s="213"/>
      <c r="AA105" s="213"/>
      <c r="AB105" s="213"/>
      <c r="AC105" s="213"/>
      <c r="AD105" s="213"/>
      <c r="AE105" s="213"/>
      <c r="AF105" s="213"/>
      <c r="AG105" s="213" t="s">
        <v>172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30"/>
      <c r="B106" s="231"/>
      <c r="C106" s="262" t="s">
        <v>255</v>
      </c>
      <c r="D106" s="234"/>
      <c r="E106" s="235">
        <v>342</v>
      </c>
      <c r="F106" s="232"/>
      <c r="G106" s="232"/>
      <c r="H106" s="232"/>
      <c r="I106" s="232"/>
      <c r="J106" s="232"/>
      <c r="K106" s="232"/>
      <c r="L106" s="232"/>
      <c r="M106" s="232"/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13"/>
      <c r="Z106" s="213"/>
      <c r="AA106" s="213"/>
      <c r="AB106" s="213"/>
      <c r="AC106" s="213"/>
      <c r="AD106" s="213"/>
      <c r="AE106" s="213"/>
      <c r="AF106" s="213"/>
      <c r="AG106" s="213" t="s">
        <v>119</v>
      </c>
      <c r="AH106" s="213">
        <v>5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49">
        <v>46</v>
      </c>
      <c r="B107" s="250" t="s">
        <v>256</v>
      </c>
      <c r="C107" s="260" t="s">
        <v>257</v>
      </c>
      <c r="D107" s="251" t="s">
        <v>258</v>
      </c>
      <c r="E107" s="252">
        <v>50</v>
      </c>
      <c r="F107" s="253"/>
      <c r="G107" s="254">
        <f>ROUND(E107*F107,2)</f>
        <v>0</v>
      </c>
      <c r="H107" s="233"/>
      <c r="I107" s="232">
        <f>ROUND(E107*H107,2)</f>
        <v>0</v>
      </c>
      <c r="J107" s="233"/>
      <c r="K107" s="232">
        <f>ROUND(E107*J107,2)</f>
        <v>0</v>
      </c>
      <c r="L107" s="232">
        <v>21</v>
      </c>
      <c r="M107" s="232">
        <f>G107*(1+L107/100)</f>
        <v>0</v>
      </c>
      <c r="N107" s="232">
        <v>1.0499999999999999E-3</v>
      </c>
      <c r="O107" s="232">
        <f>ROUND(E107*N107,2)</f>
        <v>0.05</v>
      </c>
      <c r="P107" s="232">
        <v>0</v>
      </c>
      <c r="Q107" s="232">
        <f>ROUND(E107*P107,2)</f>
        <v>0</v>
      </c>
      <c r="R107" s="232"/>
      <c r="S107" s="232" t="s">
        <v>217</v>
      </c>
      <c r="T107" s="232" t="s">
        <v>221</v>
      </c>
      <c r="U107" s="232">
        <v>0</v>
      </c>
      <c r="V107" s="232">
        <f>ROUND(E107*U107,2)</f>
        <v>0</v>
      </c>
      <c r="W107" s="232"/>
      <c r="X107" s="232" t="s">
        <v>171</v>
      </c>
      <c r="Y107" s="213"/>
      <c r="Z107" s="213"/>
      <c r="AA107" s="213"/>
      <c r="AB107" s="213"/>
      <c r="AC107" s="213"/>
      <c r="AD107" s="213"/>
      <c r="AE107" s="213"/>
      <c r="AF107" s="213"/>
      <c r="AG107" s="213" t="s">
        <v>172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x14ac:dyDescent="0.2">
      <c r="A108" s="237" t="s">
        <v>104</v>
      </c>
      <c r="B108" s="238" t="s">
        <v>65</v>
      </c>
      <c r="C108" s="259" t="s">
        <v>66</v>
      </c>
      <c r="D108" s="239"/>
      <c r="E108" s="240"/>
      <c r="F108" s="241"/>
      <c r="G108" s="242">
        <f>SUMIF(AG109:AG114,"&lt;&gt;NOR",G109:G114)</f>
        <v>0</v>
      </c>
      <c r="H108" s="236"/>
      <c r="I108" s="236">
        <f>SUM(I109:I114)</f>
        <v>0</v>
      </c>
      <c r="J108" s="236"/>
      <c r="K108" s="236">
        <f>SUM(K109:K114)</f>
        <v>0</v>
      </c>
      <c r="L108" s="236"/>
      <c r="M108" s="236">
        <f>SUM(M109:M114)</f>
        <v>0</v>
      </c>
      <c r="N108" s="236"/>
      <c r="O108" s="236">
        <f>SUM(O109:O114)</f>
        <v>9.77</v>
      </c>
      <c r="P108" s="236"/>
      <c r="Q108" s="236">
        <f>SUM(Q109:Q114)</f>
        <v>0</v>
      </c>
      <c r="R108" s="236"/>
      <c r="S108" s="236"/>
      <c r="T108" s="236"/>
      <c r="U108" s="236"/>
      <c r="V108" s="236">
        <f>SUM(V109:V114)</f>
        <v>10.469999999999999</v>
      </c>
      <c r="W108" s="236"/>
      <c r="X108" s="236"/>
      <c r="AG108" t="s">
        <v>105</v>
      </c>
    </row>
    <row r="109" spans="1:60" outlineLevel="1" x14ac:dyDescent="0.2">
      <c r="A109" s="243">
        <v>47</v>
      </c>
      <c r="B109" s="244" t="s">
        <v>259</v>
      </c>
      <c r="C109" s="261" t="s">
        <v>260</v>
      </c>
      <c r="D109" s="245" t="s">
        <v>117</v>
      </c>
      <c r="E109" s="246">
        <v>4.5599999999999996</v>
      </c>
      <c r="F109" s="247"/>
      <c r="G109" s="248">
        <f>ROUND(E109*F109,2)</f>
        <v>0</v>
      </c>
      <c r="H109" s="233"/>
      <c r="I109" s="232">
        <f>ROUND(E109*H109,2)</f>
        <v>0</v>
      </c>
      <c r="J109" s="233"/>
      <c r="K109" s="232">
        <f>ROUND(E109*J109,2)</f>
        <v>0</v>
      </c>
      <c r="L109" s="232">
        <v>21</v>
      </c>
      <c r="M109" s="232">
        <f>G109*(1+L109/100)</f>
        <v>0</v>
      </c>
      <c r="N109" s="232">
        <v>0</v>
      </c>
      <c r="O109" s="232">
        <f>ROUND(E109*N109,2)</f>
        <v>0</v>
      </c>
      <c r="P109" s="232">
        <v>0</v>
      </c>
      <c r="Q109" s="232">
        <f>ROUND(E109*P109,2)</f>
        <v>0</v>
      </c>
      <c r="R109" s="232"/>
      <c r="S109" s="232" t="s">
        <v>109</v>
      </c>
      <c r="T109" s="232" t="s">
        <v>109</v>
      </c>
      <c r="U109" s="232">
        <v>1.8360000000000001</v>
      </c>
      <c r="V109" s="232">
        <f>ROUND(E109*U109,2)</f>
        <v>8.3699999999999992</v>
      </c>
      <c r="W109" s="232"/>
      <c r="X109" s="232" t="s">
        <v>110</v>
      </c>
      <c r="Y109" s="213"/>
      <c r="Z109" s="213"/>
      <c r="AA109" s="213"/>
      <c r="AB109" s="213"/>
      <c r="AC109" s="213"/>
      <c r="AD109" s="213"/>
      <c r="AE109" s="213"/>
      <c r="AF109" s="213"/>
      <c r="AG109" s="213" t="s">
        <v>111</v>
      </c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">
      <c r="A110" s="230"/>
      <c r="B110" s="231"/>
      <c r="C110" s="262" t="s">
        <v>261</v>
      </c>
      <c r="D110" s="234"/>
      <c r="E110" s="235">
        <v>4.5599999999999996</v>
      </c>
      <c r="F110" s="232"/>
      <c r="G110" s="232"/>
      <c r="H110" s="232"/>
      <c r="I110" s="232"/>
      <c r="J110" s="232"/>
      <c r="K110" s="232"/>
      <c r="L110" s="232"/>
      <c r="M110" s="232"/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13"/>
      <c r="Z110" s="213"/>
      <c r="AA110" s="213"/>
      <c r="AB110" s="213"/>
      <c r="AC110" s="213"/>
      <c r="AD110" s="213"/>
      <c r="AE110" s="213"/>
      <c r="AF110" s="213"/>
      <c r="AG110" s="213" t="s">
        <v>119</v>
      </c>
      <c r="AH110" s="213">
        <v>5</v>
      </c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">
      <c r="A111" s="243">
        <v>48</v>
      </c>
      <c r="B111" s="244" t="s">
        <v>262</v>
      </c>
      <c r="C111" s="261" t="s">
        <v>263</v>
      </c>
      <c r="D111" s="245" t="s">
        <v>114</v>
      </c>
      <c r="E111" s="246">
        <v>15</v>
      </c>
      <c r="F111" s="247"/>
      <c r="G111" s="248">
        <f>ROUND(E111*F111,2)</f>
        <v>0</v>
      </c>
      <c r="H111" s="233"/>
      <c r="I111" s="232">
        <f>ROUND(E111*H111,2)</f>
        <v>0</v>
      </c>
      <c r="J111" s="233"/>
      <c r="K111" s="232">
        <f>ROUND(E111*J111,2)</f>
        <v>0</v>
      </c>
      <c r="L111" s="232">
        <v>21</v>
      </c>
      <c r="M111" s="232">
        <f>G111*(1+L111/100)</f>
        <v>0</v>
      </c>
      <c r="N111" s="232">
        <v>0.11583</v>
      </c>
      <c r="O111" s="232">
        <f>ROUND(E111*N111,2)</f>
        <v>1.74</v>
      </c>
      <c r="P111" s="232">
        <v>0</v>
      </c>
      <c r="Q111" s="232">
        <f>ROUND(E111*P111,2)</f>
        <v>0</v>
      </c>
      <c r="R111" s="232"/>
      <c r="S111" s="232" t="s">
        <v>109</v>
      </c>
      <c r="T111" s="232" t="s">
        <v>109</v>
      </c>
      <c r="U111" s="232">
        <v>0.14000000000000001</v>
      </c>
      <c r="V111" s="232">
        <f>ROUND(E111*U111,2)</f>
        <v>2.1</v>
      </c>
      <c r="W111" s="232"/>
      <c r="X111" s="232" t="s">
        <v>110</v>
      </c>
      <c r="Y111" s="213"/>
      <c r="Z111" s="213"/>
      <c r="AA111" s="213"/>
      <c r="AB111" s="213"/>
      <c r="AC111" s="213"/>
      <c r="AD111" s="213"/>
      <c r="AE111" s="213"/>
      <c r="AF111" s="213"/>
      <c r="AG111" s="213" t="s">
        <v>111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">
      <c r="A112" s="230"/>
      <c r="B112" s="231"/>
      <c r="C112" s="262" t="s">
        <v>264</v>
      </c>
      <c r="D112" s="234"/>
      <c r="E112" s="235">
        <v>15</v>
      </c>
      <c r="F112" s="232"/>
      <c r="G112" s="232"/>
      <c r="H112" s="232"/>
      <c r="I112" s="232"/>
      <c r="J112" s="232"/>
      <c r="K112" s="232"/>
      <c r="L112" s="232"/>
      <c r="M112" s="232"/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13"/>
      <c r="Z112" s="213"/>
      <c r="AA112" s="213"/>
      <c r="AB112" s="213"/>
      <c r="AC112" s="213"/>
      <c r="AD112" s="213"/>
      <c r="AE112" s="213"/>
      <c r="AF112" s="213"/>
      <c r="AG112" s="213" t="s">
        <v>119</v>
      </c>
      <c r="AH112" s="213">
        <v>0</v>
      </c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43">
        <v>49</v>
      </c>
      <c r="B113" s="244" t="s">
        <v>265</v>
      </c>
      <c r="C113" s="261" t="s">
        <v>266</v>
      </c>
      <c r="D113" s="245" t="s">
        <v>117</v>
      </c>
      <c r="E113" s="246">
        <v>5.016</v>
      </c>
      <c r="F113" s="247"/>
      <c r="G113" s="248">
        <f>ROUND(E113*F113,2)</f>
        <v>0</v>
      </c>
      <c r="H113" s="233"/>
      <c r="I113" s="232">
        <f>ROUND(E113*H113,2)</f>
        <v>0</v>
      </c>
      <c r="J113" s="233"/>
      <c r="K113" s="232">
        <f>ROUND(E113*J113,2)</f>
        <v>0</v>
      </c>
      <c r="L113" s="232">
        <v>21</v>
      </c>
      <c r="M113" s="232">
        <f>G113*(1+L113/100)</f>
        <v>0</v>
      </c>
      <c r="N113" s="232">
        <v>1.6</v>
      </c>
      <c r="O113" s="232">
        <f>ROUND(E113*N113,2)</f>
        <v>8.0299999999999994</v>
      </c>
      <c r="P113" s="232">
        <v>0</v>
      </c>
      <c r="Q113" s="232">
        <f>ROUND(E113*P113,2)</f>
        <v>0</v>
      </c>
      <c r="R113" s="232" t="s">
        <v>170</v>
      </c>
      <c r="S113" s="232" t="s">
        <v>109</v>
      </c>
      <c r="T113" s="232" t="s">
        <v>109</v>
      </c>
      <c r="U113" s="232">
        <v>0</v>
      </c>
      <c r="V113" s="232">
        <f>ROUND(E113*U113,2)</f>
        <v>0</v>
      </c>
      <c r="W113" s="232"/>
      <c r="X113" s="232" t="s">
        <v>171</v>
      </c>
      <c r="Y113" s="213"/>
      <c r="Z113" s="213"/>
      <c r="AA113" s="213"/>
      <c r="AB113" s="213"/>
      <c r="AC113" s="213"/>
      <c r="AD113" s="213"/>
      <c r="AE113" s="213"/>
      <c r="AF113" s="213"/>
      <c r="AG113" s="213" t="s">
        <v>172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30"/>
      <c r="B114" s="231"/>
      <c r="C114" s="262" t="s">
        <v>267</v>
      </c>
      <c r="D114" s="234"/>
      <c r="E114" s="235">
        <v>5.016</v>
      </c>
      <c r="F114" s="232"/>
      <c r="G114" s="232"/>
      <c r="H114" s="232"/>
      <c r="I114" s="232"/>
      <c r="J114" s="232"/>
      <c r="K114" s="232"/>
      <c r="L114" s="232"/>
      <c r="M114" s="232"/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13"/>
      <c r="Z114" s="213"/>
      <c r="AA114" s="213"/>
      <c r="AB114" s="213"/>
      <c r="AC114" s="213"/>
      <c r="AD114" s="213"/>
      <c r="AE114" s="213"/>
      <c r="AF114" s="213"/>
      <c r="AG114" s="213" t="s">
        <v>119</v>
      </c>
      <c r="AH114" s="213">
        <v>5</v>
      </c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x14ac:dyDescent="0.2">
      <c r="A115" s="237" t="s">
        <v>104</v>
      </c>
      <c r="B115" s="238" t="s">
        <v>67</v>
      </c>
      <c r="C115" s="259" t="s">
        <v>68</v>
      </c>
      <c r="D115" s="239"/>
      <c r="E115" s="240"/>
      <c r="F115" s="241"/>
      <c r="G115" s="242">
        <f>SUMIF(AG116:AG119,"&lt;&gt;NOR",G116:G119)</f>
        <v>0</v>
      </c>
      <c r="H115" s="236"/>
      <c r="I115" s="236">
        <f>SUM(I116:I119)</f>
        <v>0</v>
      </c>
      <c r="J115" s="236"/>
      <c r="K115" s="236">
        <f>SUM(K116:K119)</f>
        <v>0</v>
      </c>
      <c r="L115" s="236"/>
      <c r="M115" s="236">
        <f>SUM(M116:M119)</f>
        <v>0</v>
      </c>
      <c r="N115" s="236"/>
      <c r="O115" s="236">
        <f>SUM(O116:O119)</f>
        <v>0.01</v>
      </c>
      <c r="P115" s="236"/>
      <c r="Q115" s="236">
        <f>SUM(Q116:Q119)</f>
        <v>0</v>
      </c>
      <c r="R115" s="236"/>
      <c r="S115" s="236"/>
      <c r="T115" s="236"/>
      <c r="U115" s="236"/>
      <c r="V115" s="236">
        <f>SUM(V116:V119)</f>
        <v>2.5499999999999998</v>
      </c>
      <c r="W115" s="236"/>
      <c r="X115" s="236"/>
      <c r="AG115" t="s">
        <v>105</v>
      </c>
    </row>
    <row r="116" spans="1:60" outlineLevel="1" x14ac:dyDescent="0.2">
      <c r="A116" s="243">
        <v>50</v>
      </c>
      <c r="B116" s="244" t="s">
        <v>268</v>
      </c>
      <c r="C116" s="261" t="s">
        <v>269</v>
      </c>
      <c r="D116" s="245" t="s">
        <v>114</v>
      </c>
      <c r="E116" s="246">
        <v>50</v>
      </c>
      <c r="F116" s="247"/>
      <c r="G116" s="248">
        <f>ROUND(E116*F116,2)</f>
        <v>0</v>
      </c>
      <c r="H116" s="233"/>
      <c r="I116" s="232">
        <f>ROUND(E116*H116,2)</f>
        <v>0</v>
      </c>
      <c r="J116" s="233"/>
      <c r="K116" s="232">
        <f>ROUND(E116*J116,2)</f>
        <v>0</v>
      </c>
      <c r="L116" s="232">
        <v>21</v>
      </c>
      <c r="M116" s="232">
        <f>G116*(1+L116/100)</f>
        <v>0</v>
      </c>
      <c r="N116" s="232">
        <v>2.0000000000000002E-5</v>
      </c>
      <c r="O116" s="232">
        <f>ROUND(E116*N116,2)</f>
        <v>0</v>
      </c>
      <c r="P116" s="232">
        <v>0</v>
      </c>
      <c r="Q116" s="232">
        <f>ROUND(E116*P116,2)</f>
        <v>0</v>
      </c>
      <c r="R116" s="232"/>
      <c r="S116" s="232" t="s">
        <v>109</v>
      </c>
      <c r="T116" s="232" t="s">
        <v>109</v>
      </c>
      <c r="U116" s="232">
        <v>5.0999999999999997E-2</v>
      </c>
      <c r="V116" s="232">
        <f>ROUND(E116*U116,2)</f>
        <v>2.5499999999999998</v>
      </c>
      <c r="W116" s="232"/>
      <c r="X116" s="232" t="s">
        <v>110</v>
      </c>
      <c r="Y116" s="213"/>
      <c r="Z116" s="213"/>
      <c r="AA116" s="213"/>
      <c r="AB116" s="213"/>
      <c r="AC116" s="213"/>
      <c r="AD116" s="213"/>
      <c r="AE116" s="213"/>
      <c r="AF116" s="213"/>
      <c r="AG116" s="213" t="s">
        <v>111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">
      <c r="A117" s="230"/>
      <c r="B117" s="231"/>
      <c r="C117" s="262" t="s">
        <v>198</v>
      </c>
      <c r="D117" s="234"/>
      <c r="E117" s="235">
        <v>50</v>
      </c>
      <c r="F117" s="232"/>
      <c r="G117" s="232"/>
      <c r="H117" s="232"/>
      <c r="I117" s="232"/>
      <c r="J117" s="232"/>
      <c r="K117" s="232"/>
      <c r="L117" s="232"/>
      <c r="M117" s="232"/>
      <c r="N117" s="232"/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13"/>
      <c r="Z117" s="213"/>
      <c r="AA117" s="213"/>
      <c r="AB117" s="213"/>
      <c r="AC117" s="213"/>
      <c r="AD117" s="213"/>
      <c r="AE117" s="213"/>
      <c r="AF117" s="213"/>
      <c r="AG117" s="213" t="s">
        <v>119</v>
      </c>
      <c r="AH117" s="213">
        <v>5</v>
      </c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43">
        <v>51</v>
      </c>
      <c r="B118" s="244" t="s">
        <v>270</v>
      </c>
      <c r="C118" s="261" t="s">
        <v>271</v>
      </c>
      <c r="D118" s="245" t="s">
        <v>108</v>
      </c>
      <c r="E118" s="246">
        <v>50</v>
      </c>
      <c r="F118" s="247"/>
      <c r="G118" s="248">
        <f>ROUND(E118*F118,2)</f>
        <v>0</v>
      </c>
      <c r="H118" s="233"/>
      <c r="I118" s="232">
        <f>ROUND(E118*H118,2)</f>
        <v>0</v>
      </c>
      <c r="J118" s="233"/>
      <c r="K118" s="232">
        <f>ROUND(E118*J118,2)</f>
        <v>0</v>
      </c>
      <c r="L118" s="232">
        <v>21</v>
      </c>
      <c r="M118" s="232">
        <f>G118*(1+L118/100)</f>
        <v>0</v>
      </c>
      <c r="N118" s="232">
        <v>2.0000000000000001E-4</v>
      </c>
      <c r="O118" s="232">
        <f>ROUND(E118*N118,2)</f>
        <v>0.01</v>
      </c>
      <c r="P118" s="232">
        <v>0</v>
      </c>
      <c r="Q118" s="232">
        <f>ROUND(E118*P118,2)</f>
        <v>0</v>
      </c>
      <c r="R118" s="232" t="s">
        <v>170</v>
      </c>
      <c r="S118" s="232" t="s">
        <v>109</v>
      </c>
      <c r="T118" s="232" t="s">
        <v>109</v>
      </c>
      <c r="U118" s="232">
        <v>0</v>
      </c>
      <c r="V118" s="232">
        <f>ROUND(E118*U118,2)</f>
        <v>0</v>
      </c>
      <c r="W118" s="232"/>
      <c r="X118" s="232" t="s">
        <v>171</v>
      </c>
      <c r="Y118" s="213"/>
      <c r="Z118" s="213"/>
      <c r="AA118" s="213"/>
      <c r="AB118" s="213"/>
      <c r="AC118" s="213"/>
      <c r="AD118" s="213"/>
      <c r="AE118" s="213"/>
      <c r="AF118" s="213"/>
      <c r="AG118" s="213" t="s">
        <v>172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30"/>
      <c r="B119" s="231"/>
      <c r="C119" s="262" t="s">
        <v>272</v>
      </c>
      <c r="D119" s="234"/>
      <c r="E119" s="235">
        <v>50</v>
      </c>
      <c r="F119" s="232"/>
      <c r="G119" s="232"/>
      <c r="H119" s="232"/>
      <c r="I119" s="232"/>
      <c r="J119" s="232"/>
      <c r="K119" s="232"/>
      <c r="L119" s="232"/>
      <c r="M119" s="232"/>
      <c r="N119" s="232"/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13"/>
      <c r="Z119" s="213"/>
      <c r="AA119" s="213"/>
      <c r="AB119" s="213"/>
      <c r="AC119" s="213"/>
      <c r="AD119" s="213"/>
      <c r="AE119" s="213"/>
      <c r="AF119" s="213"/>
      <c r="AG119" s="213" t="s">
        <v>119</v>
      </c>
      <c r="AH119" s="213">
        <v>5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x14ac:dyDescent="0.2">
      <c r="A120" s="237" t="s">
        <v>104</v>
      </c>
      <c r="B120" s="238" t="s">
        <v>69</v>
      </c>
      <c r="C120" s="259" t="s">
        <v>70</v>
      </c>
      <c r="D120" s="239"/>
      <c r="E120" s="240"/>
      <c r="F120" s="241"/>
      <c r="G120" s="242">
        <f>SUMIF(AG121:AG122,"&lt;&gt;NOR",G121:G122)</f>
        <v>0</v>
      </c>
      <c r="H120" s="236"/>
      <c r="I120" s="236">
        <f>SUM(I121:I122)</f>
        <v>0</v>
      </c>
      <c r="J120" s="236"/>
      <c r="K120" s="236">
        <f>SUM(K121:K122)</f>
        <v>0</v>
      </c>
      <c r="L120" s="236"/>
      <c r="M120" s="236">
        <f>SUM(M121:M122)</f>
        <v>0</v>
      </c>
      <c r="N120" s="236"/>
      <c r="O120" s="236">
        <f>SUM(O121:O122)</f>
        <v>15.59</v>
      </c>
      <c r="P120" s="236"/>
      <c r="Q120" s="236">
        <f>SUM(Q121:Q122)</f>
        <v>0</v>
      </c>
      <c r="R120" s="236"/>
      <c r="S120" s="236"/>
      <c r="T120" s="236"/>
      <c r="U120" s="236"/>
      <c r="V120" s="236">
        <f>SUM(V121:V122)</f>
        <v>14.88</v>
      </c>
      <c r="W120" s="236"/>
      <c r="X120" s="236"/>
      <c r="AG120" t="s">
        <v>105</v>
      </c>
    </row>
    <row r="121" spans="1:60" ht="22.5" outlineLevel="1" x14ac:dyDescent="0.2">
      <c r="A121" s="243">
        <v>52</v>
      </c>
      <c r="B121" s="244" t="s">
        <v>273</v>
      </c>
      <c r="C121" s="261" t="s">
        <v>274</v>
      </c>
      <c r="D121" s="245" t="s">
        <v>114</v>
      </c>
      <c r="E121" s="246">
        <v>125</v>
      </c>
      <c r="F121" s="247"/>
      <c r="G121" s="248">
        <f>ROUND(E121*F121,2)</f>
        <v>0</v>
      </c>
      <c r="H121" s="233"/>
      <c r="I121" s="232">
        <f>ROUND(E121*H121,2)</f>
        <v>0</v>
      </c>
      <c r="J121" s="233"/>
      <c r="K121" s="232">
        <f>ROUND(E121*J121,2)</f>
        <v>0</v>
      </c>
      <c r="L121" s="232">
        <v>21</v>
      </c>
      <c r="M121" s="232">
        <f>G121*(1+L121/100)</f>
        <v>0</v>
      </c>
      <c r="N121" s="232">
        <v>0.12471</v>
      </c>
      <c r="O121" s="232">
        <f>ROUND(E121*N121,2)</f>
        <v>15.59</v>
      </c>
      <c r="P121" s="232">
        <v>0</v>
      </c>
      <c r="Q121" s="232">
        <f>ROUND(E121*P121,2)</f>
        <v>0</v>
      </c>
      <c r="R121" s="232"/>
      <c r="S121" s="232" t="s">
        <v>109</v>
      </c>
      <c r="T121" s="232" t="s">
        <v>109</v>
      </c>
      <c r="U121" s="232">
        <v>0.11899999999999999</v>
      </c>
      <c r="V121" s="232">
        <f>ROUND(E121*U121,2)</f>
        <v>14.88</v>
      </c>
      <c r="W121" s="232"/>
      <c r="X121" s="232" t="s">
        <v>110</v>
      </c>
      <c r="Y121" s="213"/>
      <c r="Z121" s="213"/>
      <c r="AA121" s="213"/>
      <c r="AB121" s="213"/>
      <c r="AC121" s="213"/>
      <c r="AD121" s="213"/>
      <c r="AE121" s="213"/>
      <c r="AF121" s="213"/>
      <c r="AG121" s="213" t="s">
        <v>111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30"/>
      <c r="B122" s="231"/>
      <c r="C122" s="262" t="s">
        <v>275</v>
      </c>
      <c r="D122" s="234"/>
      <c r="E122" s="235">
        <v>125</v>
      </c>
      <c r="F122" s="232"/>
      <c r="G122" s="232"/>
      <c r="H122" s="232"/>
      <c r="I122" s="232"/>
      <c r="J122" s="232"/>
      <c r="K122" s="232"/>
      <c r="L122" s="232"/>
      <c r="M122" s="232"/>
      <c r="N122" s="232"/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13"/>
      <c r="Z122" s="213"/>
      <c r="AA122" s="213"/>
      <c r="AB122" s="213"/>
      <c r="AC122" s="213"/>
      <c r="AD122" s="213"/>
      <c r="AE122" s="213"/>
      <c r="AF122" s="213"/>
      <c r="AG122" s="213" t="s">
        <v>119</v>
      </c>
      <c r="AH122" s="213">
        <v>0</v>
      </c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x14ac:dyDescent="0.2">
      <c r="A123" s="237" t="s">
        <v>104</v>
      </c>
      <c r="B123" s="238" t="s">
        <v>71</v>
      </c>
      <c r="C123" s="259" t="s">
        <v>72</v>
      </c>
      <c r="D123" s="239"/>
      <c r="E123" s="240"/>
      <c r="F123" s="241"/>
      <c r="G123" s="242">
        <f>SUMIF(AG124:AG125,"&lt;&gt;NOR",G124:G125)</f>
        <v>0</v>
      </c>
      <c r="H123" s="236"/>
      <c r="I123" s="236">
        <f>SUM(I124:I125)</f>
        <v>0</v>
      </c>
      <c r="J123" s="236"/>
      <c r="K123" s="236">
        <f>SUM(K124:K125)</f>
        <v>0</v>
      </c>
      <c r="L123" s="236"/>
      <c r="M123" s="236">
        <f>SUM(M124:M125)</f>
        <v>0</v>
      </c>
      <c r="N123" s="236"/>
      <c r="O123" s="236">
        <f>SUM(O124:O125)</f>
        <v>0</v>
      </c>
      <c r="P123" s="236"/>
      <c r="Q123" s="236">
        <f>SUM(Q124:Q125)</f>
        <v>0</v>
      </c>
      <c r="R123" s="236"/>
      <c r="S123" s="236"/>
      <c r="T123" s="236"/>
      <c r="U123" s="236"/>
      <c r="V123" s="236">
        <f>SUM(V124:V125)</f>
        <v>52.510000000000005</v>
      </c>
      <c r="W123" s="236"/>
      <c r="X123" s="236"/>
      <c r="AG123" t="s">
        <v>105</v>
      </c>
    </row>
    <row r="124" spans="1:60" outlineLevel="1" x14ac:dyDescent="0.2">
      <c r="A124" s="249">
        <v>53</v>
      </c>
      <c r="B124" s="250" t="s">
        <v>276</v>
      </c>
      <c r="C124" s="260" t="s">
        <v>277</v>
      </c>
      <c r="D124" s="251" t="s">
        <v>181</v>
      </c>
      <c r="E124" s="252">
        <v>59</v>
      </c>
      <c r="F124" s="253"/>
      <c r="G124" s="254">
        <f>ROUND(E124*F124,2)</f>
        <v>0</v>
      </c>
      <c r="H124" s="233"/>
      <c r="I124" s="232">
        <f>ROUND(E124*H124,2)</f>
        <v>0</v>
      </c>
      <c r="J124" s="233"/>
      <c r="K124" s="232">
        <f>ROUND(E124*J124,2)</f>
        <v>0</v>
      </c>
      <c r="L124" s="232">
        <v>21</v>
      </c>
      <c r="M124" s="232">
        <f>G124*(1+L124/100)</f>
        <v>0</v>
      </c>
      <c r="N124" s="232">
        <v>0</v>
      </c>
      <c r="O124" s="232">
        <f>ROUND(E124*N124,2)</f>
        <v>0</v>
      </c>
      <c r="P124" s="232">
        <v>0</v>
      </c>
      <c r="Q124" s="232">
        <f>ROUND(E124*P124,2)</f>
        <v>0</v>
      </c>
      <c r="R124" s="232"/>
      <c r="S124" s="232" t="s">
        <v>109</v>
      </c>
      <c r="T124" s="232" t="s">
        <v>109</v>
      </c>
      <c r="U124" s="232">
        <v>0.85199999999999998</v>
      </c>
      <c r="V124" s="232">
        <f>ROUND(E124*U124,2)</f>
        <v>50.27</v>
      </c>
      <c r="W124" s="232"/>
      <c r="X124" s="232" t="s">
        <v>110</v>
      </c>
      <c r="Y124" s="213"/>
      <c r="Z124" s="213"/>
      <c r="AA124" s="213"/>
      <c r="AB124" s="213"/>
      <c r="AC124" s="213"/>
      <c r="AD124" s="213"/>
      <c r="AE124" s="213"/>
      <c r="AF124" s="213"/>
      <c r="AG124" s="213" t="s">
        <v>111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49">
        <v>54</v>
      </c>
      <c r="B125" s="250" t="s">
        <v>278</v>
      </c>
      <c r="C125" s="260" t="s">
        <v>279</v>
      </c>
      <c r="D125" s="251" t="s">
        <v>181</v>
      </c>
      <c r="E125" s="252">
        <v>112</v>
      </c>
      <c r="F125" s="253"/>
      <c r="G125" s="254">
        <f>ROUND(E125*F125,2)</f>
        <v>0</v>
      </c>
      <c r="H125" s="233"/>
      <c r="I125" s="232">
        <f>ROUND(E125*H125,2)</f>
        <v>0</v>
      </c>
      <c r="J125" s="233"/>
      <c r="K125" s="232">
        <f>ROUND(E125*J125,2)</f>
        <v>0</v>
      </c>
      <c r="L125" s="232">
        <v>21</v>
      </c>
      <c r="M125" s="232">
        <f>G125*(1+L125/100)</f>
        <v>0</v>
      </c>
      <c r="N125" s="232">
        <v>0</v>
      </c>
      <c r="O125" s="232">
        <f>ROUND(E125*N125,2)</f>
        <v>0</v>
      </c>
      <c r="P125" s="232">
        <v>0</v>
      </c>
      <c r="Q125" s="232">
        <f>ROUND(E125*P125,2)</f>
        <v>0</v>
      </c>
      <c r="R125" s="232"/>
      <c r="S125" s="232" t="s">
        <v>109</v>
      </c>
      <c r="T125" s="232" t="s">
        <v>109</v>
      </c>
      <c r="U125" s="232">
        <v>0.02</v>
      </c>
      <c r="V125" s="232">
        <f>ROUND(E125*U125,2)</f>
        <v>2.2400000000000002</v>
      </c>
      <c r="W125" s="232"/>
      <c r="X125" s="232" t="s">
        <v>110</v>
      </c>
      <c r="Y125" s="213"/>
      <c r="Z125" s="213"/>
      <c r="AA125" s="213"/>
      <c r="AB125" s="213"/>
      <c r="AC125" s="213"/>
      <c r="AD125" s="213"/>
      <c r="AE125" s="213"/>
      <c r="AF125" s="213"/>
      <c r="AG125" s="213" t="s">
        <v>111</v>
      </c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x14ac:dyDescent="0.2">
      <c r="A126" s="237" t="s">
        <v>104</v>
      </c>
      <c r="B126" s="238" t="s">
        <v>75</v>
      </c>
      <c r="C126" s="259" t="s">
        <v>76</v>
      </c>
      <c r="D126" s="239"/>
      <c r="E126" s="240"/>
      <c r="F126" s="241"/>
      <c r="G126" s="242">
        <f>SUMIF(AG127:AG127,"&lt;&gt;NOR",G127:G127)</f>
        <v>0</v>
      </c>
      <c r="H126" s="236"/>
      <c r="I126" s="236">
        <f>SUM(I127:I127)</f>
        <v>0</v>
      </c>
      <c r="J126" s="236"/>
      <c r="K126" s="236">
        <f>SUM(K127:K127)</f>
        <v>0</v>
      </c>
      <c r="L126" s="236"/>
      <c r="M126" s="236">
        <f>SUM(M127:M127)</f>
        <v>0</v>
      </c>
      <c r="N126" s="236"/>
      <c r="O126" s="236">
        <f>SUM(O127:O127)</f>
        <v>1.2</v>
      </c>
      <c r="P126" s="236"/>
      <c r="Q126" s="236">
        <f>SUM(Q127:Q127)</f>
        <v>0</v>
      </c>
      <c r="R126" s="236"/>
      <c r="S126" s="236"/>
      <c r="T126" s="236"/>
      <c r="U126" s="236"/>
      <c r="V126" s="236">
        <f>SUM(V127:V127)</f>
        <v>6.05</v>
      </c>
      <c r="W126" s="236"/>
      <c r="X126" s="236"/>
      <c r="AG126" t="s">
        <v>105</v>
      </c>
    </row>
    <row r="127" spans="1:60" outlineLevel="1" x14ac:dyDescent="0.2">
      <c r="A127" s="249">
        <v>55</v>
      </c>
      <c r="B127" s="250" t="s">
        <v>280</v>
      </c>
      <c r="C127" s="260" t="s">
        <v>281</v>
      </c>
      <c r="D127" s="251" t="s">
        <v>108</v>
      </c>
      <c r="E127" s="252">
        <v>10</v>
      </c>
      <c r="F127" s="253"/>
      <c r="G127" s="254">
        <f>ROUND(E127*F127,2)</f>
        <v>0</v>
      </c>
      <c r="H127" s="233"/>
      <c r="I127" s="232">
        <f>ROUND(E127*H127,2)</f>
        <v>0</v>
      </c>
      <c r="J127" s="233"/>
      <c r="K127" s="232">
        <f>ROUND(E127*J127,2)</f>
        <v>0</v>
      </c>
      <c r="L127" s="232">
        <v>21</v>
      </c>
      <c r="M127" s="232">
        <f>G127*(1+L127/100)</f>
        <v>0</v>
      </c>
      <c r="N127" s="232">
        <v>0.12024</v>
      </c>
      <c r="O127" s="232">
        <f>ROUND(E127*N127,2)</f>
        <v>1.2</v>
      </c>
      <c r="P127" s="232">
        <v>0</v>
      </c>
      <c r="Q127" s="232">
        <f>ROUND(E127*P127,2)</f>
        <v>0</v>
      </c>
      <c r="R127" s="232"/>
      <c r="S127" s="232" t="s">
        <v>109</v>
      </c>
      <c r="T127" s="232" t="s">
        <v>109</v>
      </c>
      <c r="U127" s="232">
        <v>0.60499999999999998</v>
      </c>
      <c r="V127" s="232">
        <f>ROUND(E127*U127,2)</f>
        <v>6.05</v>
      </c>
      <c r="W127" s="232"/>
      <c r="X127" s="232" t="s">
        <v>110</v>
      </c>
      <c r="Y127" s="213"/>
      <c r="Z127" s="213"/>
      <c r="AA127" s="213"/>
      <c r="AB127" s="213"/>
      <c r="AC127" s="213"/>
      <c r="AD127" s="213"/>
      <c r="AE127" s="213"/>
      <c r="AF127" s="213"/>
      <c r="AG127" s="213" t="s">
        <v>111</v>
      </c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x14ac:dyDescent="0.2">
      <c r="A128" s="237" t="s">
        <v>104</v>
      </c>
      <c r="B128" s="238" t="s">
        <v>77</v>
      </c>
      <c r="C128" s="259" t="s">
        <v>29</v>
      </c>
      <c r="D128" s="239"/>
      <c r="E128" s="240"/>
      <c r="F128" s="241"/>
      <c r="G128" s="242">
        <f>SUMIF(AG129:AG139,"&lt;&gt;NOR",G129:G139)</f>
        <v>0</v>
      </c>
      <c r="H128" s="236"/>
      <c r="I128" s="236">
        <f>SUM(I129:I139)</f>
        <v>0</v>
      </c>
      <c r="J128" s="236"/>
      <c r="K128" s="236">
        <f>SUM(K129:K139)</f>
        <v>0</v>
      </c>
      <c r="L128" s="236"/>
      <c r="M128" s="236">
        <f>SUM(M129:M139)</f>
        <v>0</v>
      </c>
      <c r="N128" s="236"/>
      <c r="O128" s="236">
        <f>SUM(O129:O139)</f>
        <v>0</v>
      </c>
      <c r="P128" s="236"/>
      <c r="Q128" s="236">
        <f>SUM(Q129:Q139)</f>
        <v>0</v>
      </c>
      <c r="R128" s="236"/>
      <c r="S128" s="236"/>
      <c r="T128" s="236"/>
      <c r="U128" s="236"/>
      <c r="V128" s="236">
        <f>SUM(V129:V139)</f>
        <v>0</v>
      </c>
      <c r="W128" s="236"/>
      <c r="X128" s="236"/>
      <c r="AG128" t="s">
        <v>105</v>
      </c>
    </row>
    <row r="129" spans="1:60" outlineLevel="1" x14ac:dyDescent="0.2">
      <c r="A129" s="243">
        <v>56</v>
      </c>
      <c r="B129" s="244" t="s">
        <v>282</v>
      </c>
      <c r="C129" s="261" t="s">
        <v>283</v>
      </c>
      <c r="D129" s="245" t="s">
        <v>284</v>
      </c>
      <c r="E129" s="246">
        <v>1</v>
      </c>
      <c r="F129" s="247"/>
      <c r="G129" s="248">
        <f>ROUND(E129*F129,2)</f>
        <v>0</v>
      </c>
      <c r="H129" s="233"/>
      <c r="I129" s="232">
        <f>ROUND(E129*H129,2)</f>
        <v>0</v>
      </c>
      <c r="J129" s="233"/>
      <c r="K129" s="232">
        <f>ROUND(E129*J129,2)</f>
        <v>0</v>
      </c>
      <c r="L129" s="232">
        <v>21</v>
      </c>
      <c r="M129" s="232">
        <f>G129*(1+L129/100)</f>
        <v>0</v>
      </c>
      <c r="N129" s="232">
        <v>0</v>
      </c>
      <c r="O129" s="232">
        <f>ROUND(E129*N129,2)</f>
        <v>0</v>
      </c>
      <c r="P129" s="232">
        <v>0</v>
      </c>
      <c r="Q129" s="232">
        <f>ROUND(E129*P129,2)</f>
        <v>0</v>
      </c>
      <c r="R129" s="232"/>
      <c r="S129" s="232" t="s">
        <v>217</v>
      </c>
      <c r="T129" s="232" t="s">
        <v>221</v>
      </c>
      <c r="U129" s="232">
        <v>0</v>
      </c>
      <c r="V129" s="232">
        <f>ROUND(E129*U129,2)</f>
        <v>0</v>
      </c>
      <c r="W129" s="232"/>
      <c r="X129" s="232" t="s">
        <v>171</v>
      </c>
      <c r="Y129" s="213"/>
      <c r="Z129" s="213"/>
      <c r="AA129" s="213"/>
      <c r="AB129" s="213"/>
      <c r="AC129" s="213"/>
      <c r="AD129" s="213"/>
      <c r="AE129" s="213"/>
      <c r="AF129" s="213"/>
      <c r="AG129" s="213" t="s">
        <v>285</v>
      </c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">
      <c r="A130" s="230"/>
      <c r="B130" s="231"/>
      <c r="C130" s="263" t="s">
        <v>286</v>
      </c>
      <c r="D130" s="255"/>
      <c r="E130" s="255"/>
      <c r="F130" s="255"/>
      <c r="G130" s="255"/>
      <c r="H130" s="232"/>
      <c r="I130" s="232"/>
      <c r="J130" s="232"/>
      <c r="K130" s="232"/>
      <c r="L130" s="232"/>
      <c r="M130" s="232"/>
      <c r="N130" s="232"/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13"/>
      <c r="Z130" s="213"/>
      <c r="AA130" s="213"/>
      <c r="AB130" s="213"/>
      <c r="AC130" s="213"/>
      <c r="AD130" s="213"/>
      <c r="AE130" s="213"/>
      <c r="AF130" s="213"/>
      <c r="AG130" s="213" t="s">
        <v>158</v>
      </c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ht="22.5" outlineLevel="1" x14ac:dyDescent="0.2">
      <c r="A131" s="230"/>
      <c r="B131" s="231"/>
      <c r="C131" s="264" t="s">
        <v>287</v>
      </c>
      <c r="D131" s="257"/>
      <c r="E131" s="257"/>
      <c r="F131" s="257"/>
      <c r="G131" s="257"/>
      <c r="H131" s="232"/>
      <c r="I131" s="232"/>
      <c r="J131" s="232"/>
      <c r="K131" s="232"/>
      <c r="L131" s="232"/>
      <c r="M131" s="232"/>
      <c r="N131" s="232"/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13"/>
      <c r="Z131" s="213"/>
      <c r="AA131" s="213"/>
      <c r="AB131" s="213"/>
      <c r="AC131" s="213"/>
      <c r="AD131" s="213"/>
      <c r="AE131" s="213"/>
      <c r="AF131" s="213"/>
      <c r="AG131" s="213" t="s">
        <v>158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56" t="str">
        <f>C131</f>
        <v>Vyhotovení protokolu o vytyčení stavby se seznamem souřadnic vytyčených bodů a jejich polohopisnými (S-JTSK) a výškopisnými (Bpv) hodnotami.</v>
      </c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">
      <c r="A132" s="243">
        <v>57</v>
      </c>
      <c r="B132" s="244" t="s">
        <v>288</v>
      </c>
      <c r="C132" s="261" t="s">
        <v>289</v>
      </c>
      <c r="D132" s="245" t="s">
        <v>284</v>
      </c>
      <c r="E132" s="246">
        <v>1</v>
      </c>
      <c r="F132" s="247"/>
      <c r="G132" s="248">
        <f>ROUND(E132*F132,2)</f>
        <v>0</v>
      </c>
      <c r="H132" s="233"/>
      <c r="I132" s="232">
        <f>ROUND(E132*H132,2)</f>
        <v>0</v>
      </c>
      <c r="J132" s="233"/>
      <c r="K132" s="232">
        <f>ROUND(E132*J132,2)</f>
        <v>0</v>
      </c>
      <c r="L132" s="232">
        <v>21</v>
      </c>
      <c r="M132" s="232">
        <f>G132*(1+L132/100)</f>
        <v>0</v>
      </c>
      <c r="N132" s="232">
        <v>0</v>
      </c>
      <c r="O132" s="232">
        <f>ROUND(E132*N132,2)</f>
        <v>0</v>
      </c>
      <c r="P132" s="232">
        <v>0</v>
      </c>
      <c r="Q132" s="232">
        <f>ROUND(E132*P132,2)</f>
        <v>0</v>
      </c>
      <c r="R132" s="232"/>
      <c r="S132" s="232" t="s">
        <v>217</v>
      </c>
      <c r="T132" s="232" t="s">
        <v>221</v>
      </c>
      <c r="U132" s="232">
        <v>0</v>
      </c>
      <c r="V132" s="232">
        <f>ROUND(E132*U132,2)</f>
        <v>0</v>
      </c>
      <c r="W132" s="232"/>
      <c r="X132" s="232" t="s">
        <v>171</v>
      </c>
      <c r="Y132" s="213"/>
      <c r="Z132" s="213"/>
      <c r="AA132" s="213"/>
      <c r="AB132" s="213"/>
      <c r="AC132" s="213"/>
      <c r="AD132" s="213"/>
      <c r="AE132" s="213"/>
      <c r="AF132" s="213"/>
      <c r="AG132" s="213" t="s">
        <v>285</v>
      </c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">
      <c r="A133" s="230"/>
      <c r="B133" s="231"/>
      <c r="C133" s="263" t="s">
        <v>290</v>
      </c>
      <c r="D133" s="255"/>
      <c r="E133" s="255"/>
      <c r="F133" s="255"/>
      <c r="G133" s="255"/>
      <c r="H133" s="232"/>
      <c r="I133" s="232"/>
      <c r="J133" s="232"/>
      <c r="K133" s="232"/>
      <c r="L133" s="232"/>
      <c r="M133" s="232"/>
      <c r="N133" s="232"/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13"/>
      <c r="Z133" s="213"/>
      <c r="AA133" s="213"/>
      <c r="AB133" s="213"/>
      <c r="AC133" s="213"/>
      <c r="AD133" s="213"/>
      <c r="AE133" s="213"/>
      <c r="AF133" s="213"/>
      <c r="AG133" s="213" t="s">
        <v>158</v>
      </c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">
      <c r="A134" s="243">
        <v>58</v>
      </c>
      <c r="B134" s="244" t="s">
        <v>291</v>
      </c>
      <c r="C134" s="261" t="s">
        <v>292</v>
      </c>
      <c r="D134" s="245" t="s">
        <v>284</v>
      </c>
      <c r="E134" s="246">
        <v>1</v>
      </c>
      <c r="F134" s="247"/>
      <c r="G134" s="248">
        <f>ROUND(E134*F134,2)</f>
        <v>0</v>
      </c>
      <c r="H134" s="233"/>
      <c r="I134" s="232">
        <f>ROUND(E134*H134,2)</f>
        <v>0</v>
      </c>
      <c r="J134" s="233"/>
      <c r="K134" s="232">
        <f>ROUND(E134*J134,2)</f>
        <v>0</v>
      </c>
      <c r="L134" s="232">
        <v>21</v>
      </c>
      <c r="M134" s="232">
        <f>G134*(1+L134/100)</f>
        <v>0</v>
      </c>
      <c r="N134" s="232">
        <v>0</v>
      </c>
      <c r="O134" s="232">
        <f>ROUND(E134*N134,2)</f>
        <v>0</v>
      </c>
      <c r="P134" s="232">
        <v>0</v>
      </c>
      <c r="Q134" s="232">
        <f>ROUND(E134*P134,2)</f>
        <v>0</v>
      </c>
      <c r="R134" s="232"/>
      <c r="S134" s="232" t="s">
        <v>109</v>
      </c>
      <c r="T134" s="232" t="s">
        <v>221</v>
      </c>
      <c r="U134" s="232">
        <v>0</v>
      </c>
      <c r="V134" s="232">
        <f>ROUND(E134*U134,2)</f>
        <v>0</v>
      </c>
      <c r="W134" s="232"/>
      <c r="X134" s="232" t="s">
        <v>293</v>
      </c>
      <c r="Y134" s="213"/>
      <c r="Z134" s="213"/>
      <c r="AA134" s="213"/>
      <c r="AB134" s="213"/>
      <c r="AC134" s="213"/>
      <c r="AD134" s="213"/>
      <c r="AE134" s="213"/>
      <c r="AF134" s="213"/>
      <c r="AG134" s="213" t="s">
        <v>294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ht="22.5" outlineLevel="1" x14ac:dyDescent="0.2">
      <c r="A135" s="230"/>
      <c r="B135" s="231"/>
      <c r="C135" s="263" t="s">
        <v>295</v>
      </c>
      <c r="D135" s="255"/>
      <c r="E135" s="255"/>
      <c r="F135" s="255"/>
      <c r="G135" s="255"/>
      <c r="H135" s="232"/>
      <c r="I135" s="232"/>
      <c r="J135" s="232"/>
      <c r="K135" s="232"/>
      <c r="L135" s="232"/>
      <c r="M135" s="232"/>
      <c r="N135" s="232"/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13"/>
      <c r="Z135" s="213"/>
      <c r="AA135" s="213"/>
      <c r="AB135" s="213"/>
      <c r="AC135" s="213"/>
      <c r="AD135" s="213"/>
      <c r="AE135" s="213"/>
      <c r="AF135" s="213"/>
      <c r="AG135" s="213" t="s">
        <v>158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56" t="str">
        <f>C135</f>
        <v>Zaměření a vytýčení stávajících inženýrských sítí v místě stavby z hlediska jejich ochrany při provádění stavby.</v>
      </c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">
      <c r="A136" s="243">
        <v>59</v>
      </c>
      <c r="B136" s="244" t="s">
        <v>296</v>
      </c>
      <c r="C136" s="261" t="s">
        <v>297</v>
      </c>
      <c r="D136" s="245" t="s">
        <v>284</v>
      </c>
      <c r="E136" s="246">
        <v>1</v>
      </c>
      <c r="F136" s="247"/>
      <c r="G136" s="248">
        <f>ROUND(E136*F136,2)</f>
        <v>0</v>
      </c>
      <c r="H136" s="233"/>
      <c r="I136" s="232">
        <f>ROUND(E136*H136,2)</f>
        <v>0</v>
      </c>
      <c r="J136" s="233"/>
      <c r="K136" s="232">
        <f>ROUND(E136*J136,2)</f>
        <v>0</v>
      </c>
      <c r="L136" s="232">
        <v>21</v>
      </c>
      <c r="M136" s="232">
        <f>G136*(1+L136/100)</f>
        <v>0</v>
      </c>
      <c r="N136" s="232">
        <v>0</v>
      </c>
      <c r="O136" s="232">
        <f>ROUND(E136*N136,2)</f>
        <v>0</v>
      </c>
      <c r="P136" s="232">
        <v>0</v>
      </c>
      <c r="Q136" s="232">
        <f>ROUND(E136*P136,2)</f>
        <v>0</v>
      </c>
      <c r="R136" s="232"/>
      <c r="S136" s="232" t="s">
        <v>109</v>
      </c>
      <c r="T136" s="232" t="s">
        <v>221</v>
      </c>
      <c r="U136" s="232">
        <v>0</v>
      </c>
      <c r="V136" s="232">
        <f>ROUND(E136*U136,2)</f>
        <v>0</v>
      </c>
      <c r="W136" s="232"/>
      <c r="X136" s="232" t="s">
        <v>293</v>
      </c>
      <c r="Y136" s="213"/>
      <c r="Z136" s="213"/>
      <c r="AA136" s="213"/>
      <c r="AB136" s="213"/>
      <c r="AC136" s="213"/>
      <c r="AD136" s="213"/>
      <c r="AE136" s="213"/>
      <c r="AF136" s="213"/>
      <c r="AG136" s="213" t="s">
        <v>294</v>
      </c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">
      <c r="A137" s="230"/>
      <c r="B137" s="231"/>
      <c r="C137" s="263" t="s">
        <v>298</v>
      </c>
      <c r="D137" s="255"/>
      <c r="E137" s="255"/>
      <c r="F137" s="255"/>
      <c r="G137" s="255"/>
      <c r="H137" s="232"/>
      <c r="I137" s="232"/>
      <c r="J137" s="232"/>
      <c r="K137" s="232"/>
      <c r="L137" s="232"/>
      <c r="M137" s="232"/>
      <c r="N137" s="232"/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13"/>
      <c r="Z137" s="213"/>
      <c r="AA137" s="213"/>
      <c r="AB137" s="213"/>
      <c r="AC137" s="213"/>
      <c r="AD137" s="213"/>
      <c r="AE137" s="213"/>
      <c r="AF137" s="213"/>
      <c r="AG137" s="213" t="s">
        <v>158</v>
      </c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">
      <c r="A138" s="243">
        <v>60</v>
      </c>
      <c r="B138" s="244" t="s">
        <v>299</v>
      </c>
      <c r="C138" s="261" t="s">
        <v>300</v>
      </c>
      <c r="D138" s="245" t="s">
        <v>284</v>
      </c>
      <c r="E138" s="246">
        <v>1</v>
      </c>
      <c r="F138" s="247"/>
      <c r="G138" s="248">
        <f>ROUND(E138*F138,2)</f>
        <v>0</v>
      </c>
      <c r="H138" s="233"/>
      <c r="I138" s="232">
        <f>ROUND(E138*H138,2)</f>
        <v>0</v>
      </c>
      <c r="J138" s="233"/>
      <c r="K138" s="232">
        <f>ROUND(E138*J138,2)</f>
        <v>0</v>
      </c>
      <c r="L138" s="232">
        <v>21</v>
      </c>
      <c r="M138" s="232">
        <f>G138*(1+L138/100)</f>
        <v>0</v>
      </c>
      <c r="N138" s="232">
        <v>0</v>
      </c>
      <c r="O138" s="232">
        <f>ROUND(E138*N138,2)</f>
        <v>0</v>
      </c>
      <c r="P138" s="232">
        <v>0</v>
      </c>
      <c r="Q138" s="232">
        <f>ROUND(E138*P138,2)</f>
        <v>0</v>
      </c>
      <c r="R138" s="232"/>
      <c r="S138" s="232" t="s">
        <v>109</v>
      </c>
      <c r="T138" s="232" t="s">
        <v>221</v>
      </c>
      <c r="U138" s="232">
        <v>0</v>
      </c>
      <c r="V138" s="232">
        <f>ROUND(E138*U138,2)</f>
        <v>0</v>
      </c>
      <c r="W138" s="232"/>
      <c r="X138" s="232" t="s">
        <v>293</v>
      </c>
      <c r="Y138" s="213"/>
      <c r="Z138" s="213"/>
      <c r="AA138" s="213"/>
      <c r="AB138" s="213"/>
      <c r="AC138" s="213"/>
      <c r="AD138" s="213"/>
      <c r="AE138" s="213"/>
      <c r="AF138" s="213"/>
      <c r="AG138" s="213" t="s">
        <v>294</v>
      </c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ht="22.5" outlineLevel="1" x14ac:dyDescent="0.2">
      <c r="A139" s="230"/>
      <c r="B139" s="231"/>
      <c r="C139" s="263" t="s">
        <v>301</v>
      </c>
      <c r="D139" s="255"/>
      <c r="E139" s="255"/>
      <c r="F139" s="255"/>
      <c r="G139" s="255"/>
      <c r="H139" s="232"/>
      <c r="I139" s="232"/>
      <c r="J139" s="232"/>
      <c r="K139" s="232"/>
      <c r="L139" s="232"/>
      <c r="M139" s="232"/>
      <c r="N139" s="232"/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13"/>
      <c r="Z139" s="213"/>
      <c r="AA139" s="213"/>
      <c r="AB139" s="213"/>
      <c r="AC139" s="213"/>
      <c r="AD139" s="213"/>
      <c r="AE139" s="213"/>
      <c r="AF139" s="213"/>
      <c r="AG139" s="213" t="s">
        <v>158</v>
      </c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56" t="str">
        <f>C139</f>
        <v>Náklady zhotovitele, související s prováděním zkoušek a revizí předepsaných technickými normami nebo objednatelem a které jsou pro provedení díla nezbytné.</v>
      </c>
      <c r="BB139" s="213"/>
      <c r="BC139" s="213"/>
      <c r="BD139" s="213"/>
      <c r="BE139" s="213"/>
      <c r="BF139" s="213"/>
      <c r="BG139" s="213"/>
      <c r="BH139" s="213"/>
    </row>
    <row r="140" spans="1:60" x14ac:dyDescent="0.2">
      <c r="A140" s="237" t="s">
        <v>104</v>
      </c>
      <c r="B140" s="238" t="s">
        <v>78</v>
      </c>
      <c r="C140" s="259" t="s">
        <v>30</v>
      </c>
      <c r="D140" s="239"/>
      <c r="E140" s="240"/>
      <c r="F140" s="241"/>
      <c r="G140" s="242">
        <f>SUMIF(AG141:AG147,"&lt;&gt;NOR",G141:G147)</f>
        <v>0</v>
      </c>
      <c r="H140" s="236"/>
      <c r="I140" s="236">
        <f>SUM(I141:I147)</f>
        <v>0</v>
      </c>
      <c r="J140" s="236"/>
      <c r="K140" s="236">
        <f>SUM(K141:K147)</f>
        <v>0</v>
      </c>
      <c r="L140" s="236"/>
      <c r="M140" s="236">
        <f>SUM(M141:M147)</f>
        <v>0</v>
      </c>
      <c r="N140" s="236"/>
      <c r="O140" s="236">
        <f>SUM(O141:O147)</f>
        <v>0</v>
      </c>
      <c r="P140" s="236"/>
      <c r="Q140" s="236">
        <f>SUM(Q141:Q147)</f>
        <v>0</v>
      </c>
      <c r="R140" s="236"/>
      <c r="S140" s="236"/>
      <c r="T140" s="236"/>
      <c r="U140" s="236"/>
      <c r="V140" s="236">
        <f>SUM(V141:V147)</f>
        <v>0</v>
      </c>
      <c r="W140" s="236"/>
      <c r="X140" s="236"/>
      <c r="AG140" t="s">
        <v>105</v>
      </c>
    </row>
    <row r="141" spans="1:60" outlineLevel="1" x14ac:dyDescent="0.2">
      <c r="A141" s="243">
        <v>61</v>
      </c>
      <c r="B141" s="244" t="s">
        <v>302</v>
      </c>
      <c r="C141" s="261" t="s">
        <v>303</v>
      </c>
      <c r="D141" s="245" t="s">
        <v>284</v>
      </c>
      <c r="E141" s="246">
        <v>1</v>
      </c>
      <c r="F141" s="247"/>
      <c r="G141" s="248">
        <f>ROUND(E141*F141,2)</f>
        <v>0</v>
      </c>
      <c r="H141" s="233"/>
      <c r="I141" s="232">
        <f>ROUND(E141*H141,2)</f>
        <v>0</v>
      </c>
      <c r="J141" s="233"/>
      <c r="K141" s="232">
        <f>ROUND(E141*J141,2)</f>
        <v>0</v>
      </c>
      <c r="L141" s="232">
        <v>21</v>
      </c>
      <c r="M141" s="232">
        <f>G141*(1+L141/100)</f>
        <v>0</v>
      </c>
      <c r="N141" s="232">
        <v>0</v>
      </c>
      <c r="O141" s="232">
        <f>ROUND(E141*N141,2)</f>
        <v>0</v>
      </c>
      <c r="P141" s="232">
        <v>0</v>
      </c>
      <c r="Q141" s="232">
        <f>ROUND(E141*P141,2)</f>
        <v>0</v>
      </c>
      <c r="R141" s="232"/>
      <c r="S141" s="232" t="s">
        <v>217</v>
      </c>
      <c r="T141" s="232" t="s">
        <v>221</v>
      </c>
      <c r="U141" s="232">
        <v>0</v>
      </c>
      <c r="V141" s="232">
        <f>ROUND(E141*U141,2)</f>
        <v>0</v>
      </c>
      <c r="W141" s="232"/>
      <c r="X141" s="232" t="s">
        <v>171</v>
      </c>
      <c r="Y141" s="213"/>
      <c r="Z141" s="213"/>
      <c r="AA141" s="213"/>
      <c r="AB141" s="213"/>
      <c r="AC141" s="213"/>
      <c r="AD141" s="213"/>
      <c r="AE141" s="213"/>
      <c r="AF141" s="213"/>
      <c r="AG141" s="213" t="s">
        <v>285</v>
      </c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ht="45" outlineLevel="1" x14ac:dyDescent="0.2">
      <c r="A142" s="230"/>
      <c r="B142" s="231"/>
      <c r="C142" s="263" t="s">
        <v>304</v>
      </c>
      <c r="D142" s="255"/>
      <c r="E142" s="255"/>
      <c r="F142" s="255"/>
      <c r="G142" s="255"/>
      <c r="H142" s="232"/>
      <c r="I142" s="232"/>
      <c r="J142" s="232"/>
      <c r="K142" s="232"/>
      <c r="L142" s="232"/>
      <c r="M142" s="232"/>
      <c r="N142" s="232"/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13"/>
      <c r="Z142" s="213"/>
      <c r="AA142" s="213"/>
      <c r="AB142" s="213"/>
      <c r="AC142" s="213"/>
      <c r="AD142" s="213"/>
      <c r="AE142" s="213"/>
      <c r="AF142" s="213"/>
      <c r="AG142" s="213" t="s">
        <v>158</v>
      </c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56" t="str">
        <f>C142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">
      <c r="A143" s="243">
        <v>62</v>
      </c>
      <c r="B143" s="244" t="s">
        <v>305</v>
      </c>
      <c r="C143" s="261" t="s">
        <v>306</v>
      </c>
      <c r="D143" s="245" t="s">
        <v>284</v>
      </c>
      <c r="E143" s="246">
        <v>1</v>
      </c>
      <c r="F143" s="247"/>
      <c r="G143" s="248">
        <f>ROUND(E143*F143,2)</f>
        <v>0</v>
      </c>
      <c r="H143" s="233"/>
      <c r="I143" s="232">
        <f>ROUND(E143*H143,2)</f>
        <v>0</v>
      </c>
      <c r="J143" s="233"/>
      <c r="K143" s="232">
        <f>ROUND(E143*J143,2)</f>
        <v>0</v>
      </c>
      <c r="L143" s="232">
        <v>21</v>
      </c>
      <c r="M143" s="232">
        <f>G143*(1+L143/100)</f>
        <v>0</v>
      </c>
      <c r="N143" s="232">
        <v>0</v>
      </c>
      <c r="O143" s="232">
        <f>ROUND(E143*N143,2)</f>
        <v>0</v>
      </c>
      <c r="P143" s="232">
        <v>0</v>
      </c>
      <c r="Q143" s="232">
        <f>ROUND(E143*P143,2)</f>
        <v>0</v>
      </c>
      <c r="R143" s="232"/>
      <c r="S143" s="232" t="s">
        <v>109</v>
      </c>
      <c r="T143" s="232" t="s">
        <v>221</v>
      </c>
      <c r="U143" s="232">
        <v>0</v>
      </c>
      <c r="V143" s="232">
        <f>ROUND(E143*U143,2)</f>
        <v>0</v>
      </c>
      <c r="W143" s="232"/>
      <c r="X143" s="232" t="s">
        <v>293</v>
      </c>
      <c r="Y143" s="213"/>
      <c r="Z143" s="213"/>
      <c r="AA143" s="213"/>
      <c r="AB143" s="213"/>
      <c r="AC143" s="213"/>
      <c r="AD143" s="213"/>
      <c r="AE143" s="213"/>
      <c r="AF143" s="213"/>
      <c r="AG143" s="213" t="s">
        <v>294</v>
      </c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ht="33.75" outlineLevel="1" x14ac:dyDescent="0.2">
      <c r="A144" s="230"/>
      <c r="B144" s="231"/>
      <c r="C144" s="263" t="s">
        <v>307</v>
      </c>
      <c r="D144" s="255"/>
      <c r="E144" s="255"/>
      <c r="F144" s="255"/>
      <c r="G144" s="255"/>
      <c r="H144" s="232"/>
      <c r="I144" s="232"/>
      <c r="J144" s="232"/>
      <c r="K144" s="232"/>
      <c r="L144" s="232"/>
      <c r="M144" s="232"/>
      <c r="N144" s="232"/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13"/>
      <c r="Z144" s="213"/>
      <c r="AA144" s="213"/>
      <c r="AB144" s="213"/>
      <c r="AC144" s="213"/>
      <c r="AD144" s="213"/>
      <c r="AE144" s="213"/>
      <c r="AF144" s="213"/>
      <c r="AG144" s="213" t="s">
        <v>158</v>
      </c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56" t="str">
        <f>C144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2">
      <c r="A145" s="243">
        <v>63</v>
      </c>
      <c r="B145" s="244" t="s">
        <v>308</v>
      </c>
      <c r="C145" s="261" t="s">
        <v>309</v>
      </c>
      <c r="D145" s="245" t="s">
        <v>284</v>
      </c>
      <c r="E145" s="246">
        <v>1</v>
      </c>
      <c r="F145" s="247"/>
      <c r="G145" s="248">
        <f>ROUND(E145*F145,2)</f>
        <v>0</v>
      </c>
      <c r="H145" s="233"/>
      <c r="I145" s="232">
        <f>ROUND(E145*H145,2)</f>
        <v>0</v>
      </c>
      <c r="J145" s="233"/>
      <c r="K145" s="232">
        <f>ROUND(E145*J145,2)</f>
        <v>0</v>
      </c>
      <c r="L145" s="232">
        <v>21</v>
      </c>
      <c r="M145" s="232">
        <f>G145*(1+L145/100)</f>
        <v>0</v>
      </c>
      <c r="N145" s="232">
        <v>0</v>
      </c>
      <c r="O145" s="232">
        <f>ROUND(E145*N145,2)</f>
        <v>0</v>
      </c>
      <c r="P145" s="232">
        <v>0</v>
      </c>
      <c r="Q145" s="232">
        <f>ROUND(E145*P145,2)</f>
        <v>0</v>
      </c>
      <c r="R145" s="232"/>
      <c r="S145" s="232" t="s">
        <v>109</v>
      </c>
      <c r="T145" s="232" t="s">
        <v>221</v>
      </c>
      <c r="U145" s="232">
        <v>0</v>
      </c>
      <c r="V145" s="232">
        <f>ROUND(E145*U145,2)</f>
        <v>0</v>
      </c>
      <c r="W145" s="232"/>
      <c r="X145" s="232" t="s">
        <v>293</v>
      </c>
      <c r="Y145" s="213"/>
      <c r="Z145" s="213"/>
      <c r="AA145" s="213"/>
      <c r="AB145" s="213"/>
      <c r="AC145" s="213"/>
      <c r="AD145" s="213"/>
      <c r="AE145" s="213"/>
      <c r="AF145" s="213"/>
      <c r="AG145" s="213" t="s">
        <v>294</v>
      </c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ht="33.75" outlineLevel="1" x14ac:dyDescent="0.2">
      <c r="A146" s="230"/>
      <c r="B146" s="231"/>
      <c r="C146" s="263" t="s">
        <v>310</v>
      </c>
      <c r="D146" s="255"/>
      <c r="E146" s="255"/>
      <c r="F146" s="255"/>
      <c r="G146" s="255"/>
      <c r="H146" s="232"/>
      <c r="I146" s="232"/>
      <c r="J146" s="232"/>
      <c r="K146" s="232"/>
      <c r="L146" s="232"/>
      <c r="M146" s="232"/>
      <c r="N146" s="232"/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13"/>
      <c r="Z146" s="213"/>
      <c r="AA146" s="213"/>
      <c r="AB146" s="213"/>
      <c r="AC146" s="213"/>
      <c r="AD146" s="213"/>
      <c r="AE146" s="213"/>
      <c r="AF146" s="213"/>
      <c r="AG146" s="213" t="s">
        <v>158</v>
      </c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56" t="str">
        <f>C146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146" s="213"/>
      <c r="BC146" s="213"/>
      <c r="BD146" s="213"/>
      <c r="BE146" s="213"/>
      <c r="BF146" s="213"/>
      <c r="BG146" s="213"/>
      <c r="BH146" s="213"/>
    </row>
    <row r="147" spans="1:60" outlineLevel="1" x14ac:dyDescent="0.2">
      <c r="A147" s="243">
        <v>64</v>
      </c>
      <c r="B147" s="244" t="s">
        <v>311</v>
      </c>
      <c r="C147" s="261" t="s">
        <v>312</v>
      </c>
      <c r="D147" s="245" t="s">
        <v>284</v>
      </c>
      <c r="E147" s="246">
        <v>1</v>
      </c>
      <c r="F147" s="247"/>
      <c r="G147" s="248">
        <f>ROUND(E147*F147,2)</f>
        <v>0</v>
      </c>
      <c r="H147" s="233"/>
      <c r="I147" s="232">
        <f>ROUND(E147*H147,2)</f>
        <v>0</v>
      </c>
      <c r="J147" s="233"/>
      <c r="K147" s="232">
        <f>ROUND(E147*J147,2)</f>
        <v>0</v>
      </c>
      <c r="L147" s="232">
        <v>21</v>
      </c>
      <c r="M147" s="232">
        <f>G147*(1+L147/100)</f>
        <v>0</v>
      </c>
      <c r="N147" s="232">
        <v>0</v>
      </c>
      <c r="O147" s="232">
        <f>ROUND(E147*N147,2)</f>
        <v>0</v>
      </c>
      <c r="P147" s="232">
        <v>0</v>
      </c>
      <c r="Q147" s="232">
        <f>ROUND(E147*P147,2)</f>
        <v>0</v>
      </c>
      <c r="R147" s="232"/>
      <c r="S147" s="232" t="s">
        <v>109</v>
      </c>
      <c r="T147" s="232" t="s">
        <v>221</v>
      </c>
      <c r="U147" s="232">
        <v>0</v>
      </c>
      <c r="V147" s="232">
        <f>ROUND(E147*U147,2)</f>
        <v>0</v>
      </c>
      <c r="W147" s="232"/>
      <c r="X147" s="232" t="s">
        <v>293</v>
      </c>
      <c r="Y147" s="213"/>
      <c r="Z147" s="213"/>
      <c r="AA147" s="213"/>
      <c r="AB147" s="213"/>
      <c r="AC147" s="213"/>
      <c r="AD147" s="213"/>
      <c r="AE147" s="213"/>
      <c r="AF147" s="213"/>
      <c r="AG147" s="213" t="s">
        <v>294</v>
      </c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x14ac:dyDescent="0.2">
      <c r="A148" s="3"/>
      <c r="B148" s="4"/>
      <c r="C148" s="265"/>
      <c r="D148" s="6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AE148">
        <v>15</v>
      </c>
      <c r="AF148">
        <v>21</v>
      </c>
      <c r="AG148" t="s">
        <v>91</v>
      </c>
    </row>
    <row r="149" spans="1:60" x14ac:dyDescent="0.2">
      <c r="A149" s="216"/>
      <c r="B149" s="217" t="s">
        <v>31</v>
      </c>
      <c r="C149" s="266"/>
      <c r="D149" s="218"/>
      <c r="E149" s="219"/>
      <c r="F149" s="219"/>
      <c r="G149" s="258">
        <f>G8+G55+G68+G93+G108+G115+G120+G123+G126+G128+G140</f>
        <v>0</v>
      </c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AE149">
        <f>SUMIF(L7:L147,AE148,G7:G147)</f>
        <v>0</v>
      </c>
      <c r="AF149">
        <f>SUMIF(L7:L147,AF148,G7:G147)</f>
        <v>0</v>
      </c>
      <c r="AG149" t="s">
        <v>313</v>
      </c>
    </row>
    <row r="150" spans="1:60" x14ac:dyDescent="0.2">
      <c r="A150" s="3"/>
      <c r="B150" s="4"/>
      <c r="C150" s="265"/>
      <c r="D150" s="6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60" x14ac:dyDescent="0.2">
      <c r="A151" s="3"/>
      <c r="B151" s="4"/>
      <c r="C151" s="265"/>
      <c r="D151" s="6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60" x14ac:dyDescent="0.2">
      <c r="A152" s="220" t="s">
        <v>314</v>
      </c>
      <c r="B152" s="220"/>
      <c r="C152" s="267"/>
      <c r="D152" s="6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60" x14ac:dyDescent="0.2">
      <c r="A153" s="221"/>
      <c r="B153" s="222"/>
      <c r="C153" s="268"/>
      <c r="D153" s="222"/>
      <c r="E153" s="222"/>
      <c r="F153" s="222"/>
      <c r="G153" s="22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AG153" t="s">
        <v>315</v>
      </c>
    </row>
    <row r="154" spans="1:60" x14ac:dyDescent="0.2">
      <c r="A154" s="224"/>
      <c r="B154" s="225"/>
      <c r="C154" s="269"/>
      <c r="D154" s="225"/>
      <c r="E154" s="225"/>
      <c r="F154" s="225"/>
      <c r="G154" s="226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60" x14ac:dyDescent="0.2">
      <c r="A155" s="224"/>
      <c r="B155" s="225"/>
      <c r="C155" s="269"/>
      <c r="D155" s="225"/>
      <c r="E155" s="225"/>
      <c r="F155" s="225"/>
      <c r="G155" s="226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60" x14ac:dyDescent="0.2">
      <c r="A156" s="224"/>
      <c r="B156" s="225"/>
      <c r="C156" s="269"/>
      <c r="D156" s="225"/>
      <c r="E156" s="225"/>
      <c r="F156" s="225"/>
      <c r="G156" s="226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60" x14ac:dyDescent="0.2">
      <c r="A157" s="227"/>
      <c r="B157" s="228"/>
      <c r="C157" s="270"/>
      <c r="D157" s="228"/>
      <c r="E157" s="228"/>
      <c r="F157" s="228"/>
      <c r="G157" s="229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60" x14ac:dyDescent="0.2">
      <c r="A158" s="3"/>
      <c r="B158" s="4"/>
      <c r="C158" s="265"/>
      <c r="D158" s="6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60" x14ac:dyDescent="0.2">
      <c r="C159" s="271"/>
      <c r="D159" s="10"/>
      <c r="AG159" t="s">
        <v>316</v>
      </c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0">
    <mergeCell ref="C139:G139"/>
    <mergeCell ref="C142:G142"/>
    <mergeCell ref="C144:G144"/>
    <mergeCell ref="C146:G146"/>
    <mergeCell ref="C50:G50"/>
    <mergeCell ref="C130:G130"/>
    <mergeCell ref="C131:G131"/>
    <mergeCell ref="C133:G133"/>
    <mergeCell ref="C135:G135"/>
    <mergeCell ref="C137:G137"/>
    <mergeCell ref="A1:G1"/>
    <mergeCell ref="C2:G2"/>
    <mergeCell ref="C3:G3"/>
    <mergeCell ref="C4:G4"/>
    <mergeCell ref="A152:C152"/>
    <mergeCell ref="A153:G157"/>
    <mergeCell ref="C35:G35"/>
    <mergeCell ref="C38:G38"/>
    <mergeCell ref="C41:G41"/>
    <mergeCell ref="C44:G44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5B5D7-0C05-456B-A20D-7A76103F585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38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7</v>
      </c>
      <c r="B1" s="198"/>
      <c r="C1" s="198"/>
      <c r="D1" s="198"/>
      <c r="E1" s="198"/>
      <c r="F1" s="198"/>
      <c r="G1" s="198"/>
      <c r="AG1" t="s">
        <v>79</v>
      </c>
    </row>
    <row r="2" spans="1:60" ht="24.95" customHeight="1" x14ac:dyDescent="0.2">
      <c r="A2" s="199" t="s">
        <v>8</v>
      </c>
      <c r="B2" s="49" t="s">
        <v>43</v>
      </c>
      <c r="C2" s="202" t="s">
        <v>44</v>
      </c>
      <c r="D2" s="200"/>
      <c r="E2" s="200"/>
      <c r="F2" s="200"/>
      <c r="G2" s="201"/>
      <c r="AG2" t="s">
        <v>80</v>
      </c>
    </row>
    <row r="3" spans="1:60" ht="24.95" customHeight="1" x14ac:dyDescent="0.2">
      <c r="A3" s="199" t="s">
        <v>9</v>
      </c>
      <c r="B3" s="49" t="s">
        <v>46</v>
      </c>
      <c r="C3" s="202" t="s">
        <v>47</v>
      </c>
      <c r="D3" s="200"/>
      <c r="E3" s="200"/>
      <c r="F3" s="200"/>
      <c r="G3" s="201"/>
      <c r="AC3" s="178" t="s">
        <v>80</v>
      </c>
      <c r="AG3" t="s">
        <v>81</v>
      </c>
    </row>
    <row r="4" spans="1:60" ht="24.95" customHeight="1" x14ac:dyDescent="0.2">
      <c r="A4" s="203" t="s">
        <v>10</v>
      </c>
      <c r="B4" s="204" t="s">
        <v>50</v>
      </c>
      <c r="C4" s="205" t="s">
        <v>51</v>
      </c>
      <c r="D4" s="206"/>
      <c r="E4" s="206"/>
      <c r="F4" s="206"/>
      <c r="G4" s="207"/>
      <c r="AG4" t="s">
        <v>82</v>
      </c>
    </row>
    <row r="5" spans="1:60" x14ac:dyDescent="0.2">
      <c r="D5" s="10"/>
    </row>
    <row r="6" spans="1:60" ht="38.25" x14ac:dyDescent="0.2">
      <c r="A6" s="209" t="s">
        <v>83</v>
      </c>
      <c r="B6" s="211" t="s">
        <v>84</v>
      </c>
      <c r="C6" s="211" t="s">
        <v>85</v>
      </c>
      <c r="D6" s="210" t="s">
        <v>86</v>
      </c>
      <c r="E6" s="209" t="s">
        <v>87</v>
      </c>
      <c r="F6" s="208" t="s">
        <v>88</v>
      </c>
      <c r="G6" s="209" t="s">
        <v>31</v>
      </c>
      <c r="H6" s="212" t="s">
        <v>32</v>
      </c>
      <c r="I6" s="212" t="s">
        <v>89</v>
      </c>
      <c r="J6" s="212" t="s">
        <v>33</v>
      </c>
      <c r="K6" s="212" t="s">
        <v>90</v>
      </c>
      <c r="L6" s="212" t="s">
        <v>91</v>
      </c>
      <c r="M6" s="212" t="s">
        <v>92</v>
      </c>
      <c r="N6" s="212" t="s">
        <v>93</v>
      </c>
      <c r="O6" s="212" t="s">
        <v>94</v>
      </c>
      <c r="P6" s="212" t="s">
        <v>95</v>
      </c>
      <c r="Q6" s="212" t="s">
        <v>96</v>
      </c>
      <c r="R6" s="212" t="s">
        <v>97</v>
      </c>
      <c r="S6" s="212" t="s">
        <v>98</v>
      </c>
      <c r="T6" s="212" t="s">
        <v>99</v>
      </c>
      <c r="U6" s="212" t="s">
        <v>100</v>
      </c>
      <c r="V6" s="212" t="s">
        <v>101</v>
      </c>
      <c r="W6" s="212" t="s">
        <v>102</v>
      </c>
      <c r="X6" s="212" t="s">
        <v>103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37" t="s">
        <v>104</v>
      </c>
      <c r="B8" s="238" t="s">
        <v>73</v>
      </c>
      <c r="C8" s="259" t="s">
        <v>74</v>
      </c>
      <c r="D8" s="239"/>
      <c r="E8" s="240"/>
      <c r="F8" s="241"/>
      <c r="G8" s="242">
        <f>SUMIF(AG9:AG11,"&lt;&gt;NOR",G9:G11)</f>
        <v>0</v>
      </c>
      <c r="H8" s="236"/>
      <c r="I8" s="236">
        <f>SUM(I9:I11)</f>
        <v>0</v>
      </c>
      <c r="J8" s="236"/>
      <c r="K8" s="236">
        <f>SUM(K9:K11)</f>
        <v>0</v>
      </c>
      <c r="L8" s="236"/>
      <c r="M8" s="236">
        <f>SUM(M9:M11)</f>
        <v>0</v>
      </c>
      <c r="N8" s="236"/>
      <c r="O8" s="236">
        <f>SUM(O9:O11)</f>
        <v>0</v>
      </c>
      <c r="P8" s="236"/>
      <c r="Q8" s="236">
        <f>SUM(Q9:Q11)</f>
        <v>0</v>
      </c>
      <c r="R8" s="236"/>
      <c r="S8" s="236"/>
      <c r="T8" s="236"/>
      <c r="U8" s="236"/>
      <c r="V8" s="236">
        <f>SUM(V9:V11)</f>
        <v>0</v>
      </c>
      <c r="W8" s="236"/>
      <c r="X8" s="236"/>
      <c r="AG8" t="s">
        <v>105</v>
      </c>
    </row>
    <row r="9" spans="1:60" ht="22.5" outlineLevel="1" x14ac:dyDescent="0.2">
      <c r="A9" s="249">
        <v>1</v>
      </c>
      <c r="B9" s="250" t="s">
        <v>317</v>
      </c>
      <c r="C9" s="260" t="s">
        <v>318</v>
      </c>
      <c r="D9" s="251" t="s">
        <v>216</v>
      </c>
      <c r="E9" s="252">
        <v>1</v>
      </c>
      <c r="F9" s="253"/>
      <c r="G9" s="254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217</v>
      </c>
      <c r="T9" s="232" t="s">
        <v>221</v>
      </c>
      <c r="U9" s="232">
        <v>0</v>
      </c>
      <c r="V9" s="232">
        <f>ROUND(E9*U9,2)</f>
        <v>0</v>
      </c>
      <c r="W9" s="232"/>
      <c r="X9" s="232" t="s">
        <v>110</v>
      </c>
      <c r="Y9" s="213"/>
      <c r="Z9" s="213"/>
      <c r="AA9" s="213"/>
      <c r="AB9" s="213"/>
      <c r="AC9" s="213"/>
      <c r="AD9" s="213"/>
      <c r="AE9" s="213"/>
      <c r="AF9" s="213"/>
      <c r="AG9" s="213" t="s">
        <v>111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2.5" outlineLevel="1" x14ac:dyDescent="0.2">
      <c r="A10" s="249">
        <v>2</v>
      </c>
      <c r="B10" s="250" t="s">
        <v>319</v>
      </c>
      <c r="C10" s="260" t="s">
        <v>320</v>
      </c>
      <c r="D10" s="251" t="s">
        <v>216</v>
      </c>
      <c r="E10" s="252">
        <v>1</v>
      </c>
      <c r="F10" s="253"/>
      <c r="G10" s="254">
        <f>ROUND(E10*F10,2)</f>
        <v>0</v>
      </c>
      <c r="H10" s="233"/>
      <c r="I10" s="232">
        <f>ROUND(E10*H10,2)</f>
        <v>0</v>
      </c>
      <c r="J10" s="233"/>
      <c r="K10" s="232">
        <f>ROUND(E10*J10,2)</f>
        <v>0</v>
      </c>
      <c r="L10" s="232">
        <v>21</v>
      </c>
      <c r="M10" s="232">
        <f>G10*(1+L10/100)</f>
        <v>0</v>
      </c>
      <c r="N10" s="232">
        <v>0</v>
      </c>
      <c r="O10" s="232">
        <f>ROUND(E10*N10,2)</f>
        <v>0</v>
      </c>
      <c r="P10" s="232">
        <v>0</v>
      </c>
      <c r="Q10" s="232">
        <f>ROUND(E10*P10,2)</f>
        <v>0</v>
      </c>
      <c r="R10" s="232"/>
      <c r="S10" s="232" t="s">
        <v>217</v>
      </c>
      <c r="T10" s="232" t="s">
        <v>221</v>
      </c>
      <c r="U10" s="232">
        <v>0</v>
      </c>
      <c r="V10" s="232">
        <f>ROUND(E10*U10,2)</f>
        <v>0</v>
      </c>
      <c r="W10" s="232"/>
      <c r="X10" s="232" t="s">
        <v>110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111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ht="22.5" outlineLevel="1" x14ac:dyDescent="0.2">
      <c r="A11" s="243">
        <v>3</v>
      </c>
      <c r="B11" s="244" t="s">
        <v>321</v>
      </c>
      <c r="C11" s="261" t="s">
        <v>320</v>
      </c>
      <c r="D11" s="245" t="s">
        <v>216</v>
      </c>
      <c r="E11" s="246">
        <v>1</v>
      </c>
      <c r="F11" s="247"/>
      <c r="G11" s="248">
        <f>ROUND(E11*F11,2)</f>
        <v>0</v>
      </c>
      <c r="H11" s="233"/>
      <c r="I11" s="232">
        <f>ROUND(E11*H11,2)</f>
        <v>0</v>
      </c>
      <c r="J11" s="233"/>
      <c r="K11" s="232">
        <f>ROUND(E11*J11,2)</f>
        <v>0</v>
      </c>
      <c r="L11" s="232">
        <v>21</v>
      </c>
      <c r="M11" s="232">
        <f>G11*(1+L11/100)</f>
        <v>0</v>
      </c>
      <c r="N11" s="232">
        <v>0</v>
      </c>
      <c r="O11" s="232">
        <f>ROUND(E11*N11,2)</f>
        <v>0</v>
      </c>
      <c r="P11" s="232">
        <v>0</v>
      </c>
      <c r="Q11" s="232">
        <f>ROUND(E11*P11,2)</f>
        <v>0</v>
      </c>
      <c r="R11" s="232"/>
      <c r="S11" s="232" t="s">
        <v>217</v>
      </c>
      <c r="T11" s="232" t="s">
        <v>221</v>
      </c>
      <c r="U11" s="232">
        <v>0</v>
      </c>
      <c r="V11" s="232">
        <f>ROUND(E11*U11,2)</f>
        <v>0</v>
      </c>
      <c r="W11" s="232"/>
      <c r="X11" s="232" t="s">
        <v>110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111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x14ac:dyDescent="0.2">
      <c r="A12" s="3"/>
      <c r="B12" s="4"/>
      <c r="C12" s="265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AE12">
        <v>15</v>
      </c>
      <c r="AF12">
        <v>21</v>
      </c>
      <c r="AG12" t="s">
        <v>91</v>
      </c>
    </row>
    <row r="13" spans="1:60" x14ac:dyDescent="0.2">
      <c r="A13" s="216"/>
      <c r="B13" s="217" t="s">
        <v>31</v>
      </c>
      <c r="C13" s="266"/>
      <c r="D13" s="218"/>
      <c r="E13" s="219"/>
      <c r="F13" s="219"/>
      <c r="G13" s="258">
        <f>G8</f>
        <v>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AE13">
        <f>SUMIF(L7:L11,AE12,G7:G11)</f>
        <v>0</v>
      </c>
      <c r="AF13">
        <f>SUMIF(L7:L11,AF12,G7:G11)</f>
        <v>0</v>
      </c>
      <c r="AG13" t="s">
        <v>313</v>
      </c>
    </row>
    <row r="14" spans="1:60" x14ac:dyDescent="0.2">
      <c r="A14" s="3"/>
      <c r="B14" s="4"/>
      <c r="C14" s="265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60" x14ac:dyDescent="0.2">
      <c r="A15" s="3"/>
      <c r="B15" s="4"/>
      <c r="C15" s="265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60" x14ac:dyDescent="0.2">
      <c r="A16" s="220" t="s">
        <v>314</v>
      </c>
      <c r="B16" s="220"/>
      <c r="C16" s="267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33" x14ac:dyDescent="0.2">
      <c r="A17" s="221"/>
      <c r="B17" s="222"/>
      <c r="C17" s="268"/>
      <c r="D17" s="222"/>
      <c r="E17" s="222"/>
      <c r="F17" s="222"/>
      <c r="G17" s="22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G17" t="s">
        <v>315</v>
      </c>
    </row>
    <row r="18" spans="1:33" x14ac:dyDescent="0.2">
      <c r="A18" s="224"/>
      <c r="B18" s="225"/>
      <c r="C18" s="269"/>
      <c r="D18" s="225"/>
      <c r="E18" s="225"/>
      <c r="F18" s="225"/>
      <c r="G18" s="226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3" x14ac:dyDescent="0.2">
      <c r="A19" s="224"/>
      <c r="B19" s="225"/>
      <c r="C19" s="269"/>
      <c r="D19" s="225"/>
      <c r="E19" s="225"/>
      <c r="F19" s="225"/>
      <c r="G19" s="226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 x14ac:dyDescent="0.2">
      <c r="A20" s="224"/>
      <c r="B20" s="225"/>
      <c r="C20" s="269"/>
      <c r="D20" s="225"/>
      <c r="E20" s="225"/>
      <c r="F20" s="225"/>
      <c r="G20" s="226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">
      <c r="A21" s="227"/>
      <c r="B21" s="228"/>
      <c r="C21" s="270"/>
      <c r="D21" s="228"/>
      <c r="E21" s="228"/>
      <c r="F21" s="228"/>
      <c r="G21" s="229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33" x14ac:dyDescent="0.2">
      <c r="A22" s="3"/>
      <c r="B22" s="4"/>
      <c r="C22" s="265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33" x14ac:dyDescent="0.2">
      <c r="C23" s="271"/>
      <c r="D23" s="10"/>
      <c r="AG23" t="s">
        <v>316</v>
      </c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16:C16"/>
    <mergeCell ref="A17:G21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7228B-BCD4-4D7C-9BE2-333C682D916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38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7</v>
      </c>
      <c r="B1" s="198"/>
      <c r="C1" s="198"/>
      <c r="D1" s="198"/>
      <c r="E1" s="198"/>
      <c r="F1" s="198"/>
      <c r="G1" s="198"/>
      <c r="AG1" t="s">
        <v>79</v>
      </c>
    </row>
    <row r="2" spans="1:60" ht="24.95" customHeight="1" x14ac:dyDescent="0.2">
      <c r="A2" s="199" t="s">
        <v>8</v>
      </c>
      <c r="B2" s="49" t="s">
        <v>43</v>
      </c>
      <c r="C2" s="202" t="s">
        <v>44</v>
      </c>
      <c r="D2" s="200"/>
      <c r="E2" s="200"/>
      <c r="F2" s="200"/>
      <c r="G2" s="201"/>
      <c r="AG2" t="s">
        <v>80</v>
      </c>
    </row>
    <row r="3" spans="1:60" ht="24.95" customHeight="1" x14ac:dyDescent="0.2">
      <c r="A3" s="199" t="s">
        <v>9</v>
      </c>
      <c r="B3" s="49" t="s">
        <v>46</v>
      </c>
      <c r="C3" s="202" t="s">
        <v>47</v>
      </c>
      <c r="D3" s="200"/>
      <c r="E3" s="200"/>
      <c r="F3" s="200"/>
      <c r="G3" s="201"/>
      <c r="AC3" s="178" t="s">
        <v>80</v>
      </c>
      <c r="AG3" t="s">
        <v>81</v>
      </c>
    </row>
    <row r="4" spans="1:60" ht="24.95" customHeight="1" x14ac:dyDescent="0.2">
      <c r="A4" s="203" t="s">
        <v>10</v>
      </c>
      <c r="B4" s="204" t="s">
        <v>52</v>
      </c>
      <c r="C4" s="205" t="s">
        <v>53</v>
      </c>
      <c r="D4" s="206"/>
      <c r="E4" s="206"/>
      <c r="F4" s="206"/>
      <c r="G4" s="207"/>
      <c r="AG4" t="s">
        <v>82</v>
      </c>
    </row>
    <row r="5" spans="1:60" x14ac:dyDescent="0.2">
      <c r="D5" s="10"/>
    </row>
    <row r="6" spans="1:60" ht="38.25" x14ac:dyDescent="0.2">
      <c r="A6" s="209" t="s">
        <v>83</v>
      </c>
      <c r="B6" s="211" t="s">
        <v>84</v>
      </c>
      <c r="C6" s="211" t="s">
        <v>85</v>
      </c>
      <c r="D6" s="210" t="s">
        <v>86</v>
      </c>
      <c r="E6" s="209" t="s">
        <v>87</v>
      </c>
      <c r="F6" s="208" t="s">
        <v>88</v>
      </c>
      <c r="G6" s="209" t="s">
        <v>31</v>
      </c>
      <c r="H6" s="212" t="s">
        <v>32</v>
      </c>
      <c r="I6" s="212" t="s">
        <v>89</v>
      </c>
      <c r="J6" s="212" t="s">
        <v>33</v>
      </c>
      <c r="K6" s="212" t="s">
        <v>90</v>
      </c>
      <c r="L6" s="212" t="s">
        <v>91</v>
      </c>
      <c r="M6" s="212" t="s">
        <v>92</v>
      </c>
      <c r="N6" s="212" t="s">
        <v>93</v>
      </c>
      <c r="O6" s="212" t="s">
        <v>94</v>
      </c>
      <c r="P6" s="212" t="s">
        <v>95</v>
      </c>
      <c r="Q6" s="212" t="s">
        <v>96</v>
      </c>
      <c r="R6" s="212" t="s">
        <v>97</v>
      </c>
      <c r="S6" s="212" t="s">
        <v>98</v>
      </c>
      <c r="T6" s="212" t="s">
        <v>99</v>
      </c>
      <c r="U6" s="212" t="s">
        <v>100</v>
      </c>
      <c r="V6" s="212" t="s">
        <v>101</v>
      </c>
      <c r="W6" s="212" t="s">
        <v>102</v>
      </c>
      <c r="X6" s="212" t="s">
        <v>103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37" t="s">
        <v>104</v>
      </c>
      <c r="B8" s="238" t="s">
        <v>73</v>
      </c>
      <c r="C8" s="259" t="s">
        <v>74</v>
      </c>
      <c r="D8" s="239"/>
      <c r="E8" s="240"/>
      <c r="F8" s="241"/>
      <c r="G8" s="242">
        <f>SUMIF(AG9:AG10,"&lt;&gt;NOR",G9:G10)</f>
        <v>0</v>
      </c>
      <c r="H8" s="236"/>
      <c r="I8" s="236">
        <f>SUM(I9:I10)</f>
        <v>0</v>
      </c>
      <c r="J8" s="236"/>
      <c r="K8" s="236">
        <f>SUM(K9:K10)</f>
        <v>0</v>
      </c>
      <c r="L8" s="236"/>
      <c r="M8" s="236">
        <f>SUM(M9:M10)</f>
        <v>0</v>
      </c>
      <c r="N8" s="236"/>
      <c r="O8" s="236">
        <f>SUM(O9:O10)</f>
        <v>0</v>
      </c>
      <c r="P8" s="236"/>
      <c r="Q8" s="236">
        <f>SUM(Q9:Q10)</f>
        <v>0</v>
      </c>
      <c r="R8" s="236"/>
      <c r="S8" s="236"/>
      <c r="T8" s="236"/>
      <c r="U8" s="236"/>
      <c r="V8" s="236">
        <f>SUM(V9:V10)</f>
        <v>0</v>
      </c>
      <c r="W8" s="236"/>
      <c r="X8" s="236"/>
      <c r="AG8" t="s">
        <v>105</v>
      </c>
    </row>
    <row r="9" spans="1:60" ht="22.5" outlineLevel="1" x14ac:dyDescent="0.2">
      <c r="A9" s="249">
        <v>1</v>
      </c>
      <c r="B9" s="250" t="s">
        <v>322</v>
      </c>
      <c r="C9" s="260" t="s">
        <v>323</v>
      </c>
      <c r="D9" s="251" t="s">
        <v>216</v>
      </c>
      <c r="E9" s="252">
        <v>4</v>
      </c>
      <c r="F9" s="253"/>
      <c r="G9" s="254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217</v>
      </c>
      <c r="T9" s="232" t="s">
        <v>221</v>
      </c>
      <c r="U9" s="232">
        <v>0</v>
      </c>
      <c r="V9" s="232">
        <f>ROUND(E9*U9,2)</f>
        <v>0</v>
      </c>
      <c r="W9" s="232"/>
      <c r="X9" s="232" t="s">
        <v>110</v>
      </c>
      <c r="Y9" s="213"/>
      <c r="Z9" s="213"/>
      <c r="AA9" s="213"/>
      <c r="AB9" s="213"/>
      <c r="AC9" s="213"/>
      <c r="AD9" s="213"/>
      <c r="AE9" s="213"/>
      <c r="AF9" s="213"/>
      <c r="AG9" s="213" t="s">
        <v>111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2.5" outlineLevel="1" x14ac:dyDescent="0.2">
      <c r="A10" s="243">
        <v>2</v>
      </c>
      <c r="B10" s="244" t="s">
        <v>324</v>
      </c>
      <c r="C10" s="261" t="s">
        <v>325</v>
      </c>
      <c r="D10" s="245" t="s">
        <v>216</v>
      </c>
      <c r="E10" s="246">
        <v>4</v>
      </c>
      <c r="F10" s="247"/>
      <c r="G10" s="248">
        <f>ROUND(E10*F10,2)</f>
        <v>0</v>
      </c>
      <c r="H10" s="233"/>
      <c r="I10" s="232">
        <f>ROUND(E10*H10,2)</f>
        <v>0</v>
      </c>
      <c r="J10" s="233"/>
      <c r="K10" s="232">
        <f>ROUND(E10*J10,2)</f>
        <v>0</v>
      </c>
      <c r="L10" s="232">
        <v>21</v>
      </c>
      <c r="M10" s="232">
        <f>G10*(1+L10/100)</f>
        <v>0</v>
      </c>
      <c r="N10" s="232">
        <v>0</v>
      </c>
      <c r="O10" s="232">
        <f>ROUND(E10*N10,2)</f>
        <v>0</v>
      </c>
      <c r="P10" s="232">
        <v>0</v>
      </c>
      <c r="Q10" s="232">
        <f>ROUND(E10*P10,2)</f>
        <v>0</v>
      </c>
      <c r="R10" s="232"/>
      <c r="S10" s="232" t="s">
        <v>217</v>
      </c>
      <c r="T10" s="232" t="s">
        <v>221</v>
      </c>
      <c r="U10" s="232">
        <v>0</v>
      </c>
      <c r="V10" s="232">
        <f>ROUND(E10*U10,2)</f>
        <v>0</v>
      </c>
      <c r="W10" s="232"/>
      <c r="X10" s="232" t="s">
        <v>110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111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x14ac:dyDescent="0.2">
      <c r="A11" s="3"/>
      <c r="B11" s="4"/>
      <c r="C11" s="265"/>
      <c r="D11" s="6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AE11">
        <v>15</v>
      </c>
      <c r="AF11">
        <v>21</v>
      </c>
      <c r="AG11" t="s">
        <v>91</v>
      </c>
    </row>
    <row r="12" spans="1:60" x14ac:dyDescent="0.2">
      <c r="A12" s="216"/>
      <c r="B12" s="217" t="s">
        <v>31</v>
      </c>
      <c r="C12" s="266"/>
      <c r="D12" s="218"/>
      <c r="E12" s="219"/>
      <c r="F12" s="219"/>
      <c r="G12" s="258">
        <f>G8</f>
        <v>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AE12">
        <f>SUMIF(L7:L10,AE11,G7:G10)</f>
        <v>0</v>
      </c>
      <c r="AF12">
        <f>SUMIF(L7:L10,AF11,G7:G10)</f>
        <v>0</v>
      </c>
      <c r="AG12" t="s">
        <v>313</v>
      </c>
    </row>
    <row r="13" spans="1:60" x14ac:dyDescent="0.2">
      <c r="A13" s="3"/>
      <c r="B13" s="4"/>
      <c r="C13" s="265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60" x14ac:dyDescent="0.2">
      <c r="A14" s="3"/>
      <c r="B14" s="4"/>
      <c r="C14" s="265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60" x14ac:dyDescent="0.2">
      <c r="A15" s="220" t="s">
        <v>314</v>
      </c>
      <c r="B15" s="220"/>
      <c r="C15" s="267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60" x14ac:dyDescent="0.2">
      <c r="A16" s="221"/>
      <c r="B16" s="222"/>
      <c r="C16" s="268"/>
      <c r="D16" s="222"/>
      <c r="E16" s="222"/>
      <c r="F16" s="222"/>
      <c r="G16" s="22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G16" t="s">
        <v>315</v>
      </c>
    </row>
    <row r="17" spans="1:33" x14ac:dyDescent="0.2">
      <c r="A17" s="224"/>
      <c r="B17" s="225"/>
      <c r="C17" s="269"/>
      <c r="D17" s="225"/>
      <c r="E17" s="225"/>
      <c r="F17" s="225"/>
      <c r="G17" s="226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33" x14ac:dyDescent="0.2">
      <c r="A18" s="224"/>
      <c r="B18" s="225"/>
      <c r="C18" s="269"/>
      <c r="D18" s="225"/>
      <c r="E18" s="225"/>
      <c r="F18" s="225"/>
      <c r="G18" s="226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3" x14ac:dyDescent="0.2">
      <c r="A19" s="224"/>
      <c r="B19" s="225"/>
      <c r="C19" s="269"/>
      <c r="D19" s="225"/>
      <c r="E19" s="225"/>
      <c r="F19" s="225"/>
      <c r="G19" s="226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 x14ac:dyDescent="0.2">
      <c r="A20" s="227"/>
      <c r="B20" s="228"/>
      <c r="C20" s="270"/>
      <c r="D20" s="228"/>
      <c r="E20" s="228"/>
      <c r="F20" s="228"/>
      <c r="G20" s="229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">
      <c r="A21" s="3"/>
      <c r="B21" s="4"/>
      <c r="C21" s="265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33" x14ac:dyDescent="0.2">
      <c r="C22" s="271"/>
      <c r="D22" s="10"/>
      <c r="AG22" t="s">
        <v>316</v>
      </c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15:C15"/>
    <mergeCell ref="A16:G20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01-01 Pol</vt:lpstr>
      <vt:lpstr>1 01-11 Pol</vt:lpstr>
      <vt:lpstr>1 01-12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01-01 Pol'!Názvy_tisku</vt:lpstr>
      <vt:lpstr>'1 01-11 Pol'!Názvy_tisku</vt:lpstr>
      <vt:lpstr>'1 01-12 Pol'!Názvy_tisku</vt:lpstr>
      <vt:lpstr>oadresa</vt:lpstr>
      <vt:lpstr>Stavba!Objednatel</vt:lpstr>
      <vt:lpstr>Stavba!Objekt</vt:lpstr>
      <vt:lpstr>'1 01-01 Pol'!Oblast_tisku</vt:lpstr>
      <vt:lpstr>'1 01-11 Pol'!Oblast_tisku</vt:lpstr>
      <vt:lpstr>'1 01-12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 jk</dc:creator>
  <cp:lastModifiedBy>wm jk</cp:lastModifiedBy>
  <cp:lastPrinted>2019-03-19T12:27:02Z</cp:lastPrinted>
  <dcterms:created xsi:type="dcterms:W3CDTF">2009-04-08T07:15:50Z</dcterms:created>
  <dcterms:modified xsi:type="dcterms:W3CDTF">2020-07-09T17:12:50Z</dcterms:modified>
</cp:coreProperties>
</file>